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"/>
    </mc:Choice>
  </mc:AlternateContent>
  <xr:revisionPtr revIDLastSave="26" documentId="8_{880ED9F9-57A0-40FD-A275-7378D4A7620B}" xr6:coauthVersionLast="47" xr6:coauthVersionMax="47" xr10:uidLastSave="{31C59DF6-0C52-4AFA-9928-B805C86F9F03}"/>
  <bookViews>
    <workbookView xWindow="-120" yWindow="-120" windowWidth="21840" windowHeight="13140" firstSheet="3" activeTab="3" xr2:uid="{00000000-000D-0000-FFFF-FFFF00000000}"/>
  </bookViews>
  <sheets>
    <sheet name="Estado de Situación" sheetId="1" r:id="rId1"/>
    <sheet name="Est. de Rendimiento Fin" sheetId="2" r:id="rId2"/>
    <sheet name="Cambio del Patrimonio" sheetId="3" r:id="rId3"/>
    <sheet name="Estado Comparativ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5" l="1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F18" i="5" s="1"/>
  <c r="E19" i="5"/>
  <c r="D18" i="5"/>
  <c r="C18" i="5"/>
  <c r="E18" i="5" s="1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D8" i="5"/>
  <c r="E8" i="5" s="1"/>
  <c r="C8" i="5"/>
  <c r="A1" i="1"/>
  <c r="A1" i="2" s="1"/>
  <c r="A1" i="3" s="1"/>
  <c r="E20" i="3"/>
  <c r="B20" i="3"/>
  <c r="F19" i="3"/>
  <c r="F18" i="3"/>
  <c r="F17" i="3"/>
  <c r="F16" i="3"/>
  <c r="F15" i="3"/>
  <c r="F14" i="3"/>
  <c r="F20" i="3" s="1"/>
  <c r="E12" i="3"/>
  <c r="B12" i="3"/>
  <c r="F11" i="3"/>
  <c r="F10" i="3"/>
  <c r="F9" i="3"/>
  <c r="F8" i="3"/>
  <c r="F12" i="3" s="1"/>
  <c r="F7" i="3"/>
  <c r="A28" i="2"/>
  <c r="A23" i="3" s="1"/>
  <c r="D23" i="2"/>
  <c r="C23" i="2"/>
  <c r="B23" i="2"/>
  <c r="D13" i="2"/>
  <c r="C13" i="2"/>
  <c r="B13" i="2"/>
  <c r="B25" i="2" s="1"/>
  <c r="C53" i="1"/>
  <c r="B53" i="1"/>
  <c r="B45" i="1"/>
  <c r="C36" i="1"/>
  <c r="C46" i="1" s="1"/>
  <c r="C55" i="1" s="1"/>
  <c r="B36" i="1"/>
  <c r="C22" i="1"/>
  <c r="B22" i="1"/>
  <c r="C12" i="1"/>
  <c r="C24" i="1" s="1"/>
  <c r="B12" i="1"/>
  <c r="B24" i="1" s="1"/>
  <c r="C25" i="2" l="1"/>
  <c r="D25" i="2"/>
  <c r="C29" i="5"/>
  <c r="D29" i="5"/>
  <c r="E29" i="5" s="1"/>
  <c r="B46" i="1"/>
  <c r="B55" i="1" s="1"/>
  <c r="F8" i="5"/>
  <c r="F29" i="5" s="1"/>
</calcChain>
</file>

<file path=xl/sharedStrings.xml><?xml version="1.0" encoding="utf-8"?>
<sst xmlns="http://schemas.openxmlformats.org/spreadsheetml/2006/main" count="123" uniqueCount="112">
  <si>
    <t>Estado de Situación Financiera</t>
  </si>
  <si>
    <t>Al 31 de diciembre de 2021 y 2020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</si>
  <si>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</si>
  <si>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</si>
  <si>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</si>
  <si>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</si>
  <si>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</si>
  <si>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</si>
  <si>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</si>
  <si>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</si>
  <si>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</si>
  <si>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</si>
  <si>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</si>
  <si>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9)</t>
  </si>
  <si>
    <t>Activos intangibles (Nota 10)</t>
  </si>
  <si>
    <t>Otros activos no financieros (Nota 20)</t>
  </si>
  <si>
    <t>Total activos no corrientes</t>
  </si>
  <si>
    <t>Total activos</t>
  </si>
  <si>
    <t>Pasivos corrientes</t>
  </si>
  <si>
    <t>Sobregiro bancario (Nota 21)</t>
  </si>
  <si>
    <t>Cuentas por pagar a corto plazo (Nota 11)</t>
  </si>
  <si>
    <t xml:space="preserve"> Préstamos a corto plazo (Nota 23)</t>
  </si>
  <si>
    <t xml:space="preserve">Parte corriente de préstamos a largo plazo (Nota 24) </t>
  </si>
  <si>
    <t>Retenciones y acumulaciones por pagar (Nota 12)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</si>
  <si>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</si>
  <si>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</si>
  <si>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</si>
  <si>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</si>
  <si>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</si>
  <si>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</si>
  <si>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</si>
  <si>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</si>
  <si>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</si>
  <si>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</si>
  <si>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</si>
  <si>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</si>
  <si>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</si>
  <si>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</si>
  <si>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13)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</si>
  <si>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</si>
  <si>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</si>
  <si>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</si>
  <si>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</si>
  <si>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</si>
  <si>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</si>
  <si>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Firma del Director  o Presidente</t>
  </si>
  <si>
    <t>Firma del Financiero</t>
  </si>
  <si>
    <t>___________________________</t>
  </si>
  <si>
    <t>Firma del Enc. Administrativo</t>
  </si>
  <si>
    <t>Firma del Contador</t>
  </si>
  <si>
    <t>Estado de Rendimiento Financiero</t>
  </si>
  <si>
    <t>Del ejercicio terminado al 31 de diciembre de 2021 y 2020</t>
  </si>
  <si>
    <t>(Valores en RD$)</t>
  </si>
  <si>
    <t>Ingresos (Notas 14)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</si>
  <si>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</si>
  <si>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</si>
  <si>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</si>
  <si>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</si>
  <si>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</si>
  <si>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15, 16, 17 y 18)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</si>
  <si>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</si>
  <si>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</si>
  <si>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</si>
  <si>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</si>
  <si>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</si>
  <si>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</si>
  <si>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</si>
  <si>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</si>
  <si>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Resultado del período (ahorro / desahorro)</t>
  </si>
  <si>
    <t>________________________________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</si>
  <si>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</si>
  <si>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</si>
  <si>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</si>
  <si>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</si>
  <si>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</si>
  <si>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</si>
  <si>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</si>
  <si>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</si>
  <si>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</si>
  <si>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</si>
  <si>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</si>
  <si>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de 2020</t>
  </si>
  <si>
    <t>Efecto del gasto de depreciación de los activos revaluados</t>
  </si>
  <si>
    <t>Saldo al 31 de diciembre de 2021</t>
  </si>
  <si>
    <t xml:space="preserve">Estado de Comparación de los Importes Presupuestados y Realizados </t>
  </si>
  <si>
    <t>Durante el Año Terminado el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</si>
  <si>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</si>
  <si>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</si>
  <si>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</si>
  <si>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</si>
  <si>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</si>
  <si>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</si>
  <si>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</si>
  <si>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</si>
  <si>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</si>
  <si>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</si>
  <si>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</si>
  <si>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</si>
  <si>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</si>
  <si>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</si>
  <si>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</si>
  <si>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</si>
  <si>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</si>
  <si>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</si>
  <si>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</si>
  <si>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</si>
  <si>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</si>
  <si>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</si>
  <si>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</si>
  <si>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</si>
  <si>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</si>
  <si>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r>
      <rPr>
        <b/>
        <sz val="14"/>
        <color rgb="FF231F20"/>
        <rFont val="Times New Roman"/>
        <family val="1"/>
      </rPr>
      <t>Resultado financiero (1-2)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</si>
</sst>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</numFmts>
  <fonts count="20" x14ac:knownFonts="1">
    <font>
      <sz val="11"/>
      <color theme="1"/>
      <name val="Calibri"/>
    </font>
    <font>
      <b/>
      <sz val="14"/>
      <color rgb="FF231F20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6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/>
    <xf numFmtId="0" fontId="8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5" fontId="2" fillId="0" borderId="0" xfId="0" applyNumberFormat="1" applyFont="1"/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vertical="top" wrapText="1"/>
    </xf>
    <xf numFmtId="4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left" vertical="center" wrapText="1"/>
    </xf>
    <xf numFmtId="166" fontId="2" fillId="0" borderId="0" xfId="0" applyNumberFormat="1" applyFont="1"/>
    <xf numFmtId="43" fontId="4" fillId="0" borderId="0" xfId="0" applyNumberFormat="1" applyFont="1" applyAlignment="1">
      <alignment horizontal="left"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8" fillId="0" borderId="0" xfId="0" applyFont="1" applyBorder="1"/>
    <xf numFmtId="0" fontId="17" fillId="0" borderId="0" xfId="0" applyFont="1" applyBorder="1"/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8" fillId="0" borderId="4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3" fontId="2" fillId="0" borderId="4" xfId="0" applyNumberFormat="1" applyFont="1" applyBorder="1"/>
    <xf numFmtId="165" fontId="2" fillId="0" borderId="4" xfId="0" applyNumberFormat="1" applyFont="1" applyBorder="1"/>
    <xf numFmtId="0" fontId="4" fillId="0" borderId="4" xfId="0" applyFont="1" applyBorder="1" applyAlignment="1">
      <alignment vertical="center"/>
    </xf>
    <xf numFmtId="0" fontId="2" fillId="0" borderId="0" xfId="0" applyFont="1" applyBorder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3" fontId="2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2" fillId="0" borderId="0" xfId="0" applyFont="1" applyBorder="1"/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top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top" wrapText="1"/>
    </xf>
    <xf numFmtId="167" fontId="13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3" fontId="14" fillId="0" borderId="4" xfId="0" applyNumberFormat="1" applyFont="1" applyBorder="1" applyAlignment="1">
      <alignment horizontal="center" vertical="top" wrapText="1"/>
    </xf>
    <xf numFmtId="9" fontId="14" fillId="0" borderId="4" xfId="0" applyNumberFormat="1" applyFont="1" applyBorder="1" applyAlignment="1">
      <alignment horizontal="center" vertical="top" wrapText="1"/>
    </xf>
    <xf numFmtId="165" fontId="14" fillId="0" borderId="4" xfId="0" applyNumberFormat="1" applyFont="1" applyBorder="1" applyAlignment="1">
      <alignment horizontal="center" vertical="top" wrapText="1"/>
    </xf>
    <xf numFmtId="168" fontId="15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3" fontId="16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43" fontId="14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00"/>
  <sheetViews>
    <sheetView workbookViewId="0">
      <selection activeCell="B63" sqref="B63"/>
    </sheetView>
  </sheetViews>
  <sheetFormatPr baseColWidth="10" defaultColWidth="14.42578125" defaultRowHeight="15" customHeight="1" x14ac:dyDescent="0.25"/>
  <cols>
    <col min="1" max="1" width="48.5703125" customWidth="1"/>
    <col min="2" max="2" width="14.42578125" customWidth="1"/>
    <col min="3" max="3" width="20.140625" customWidth="1"/>
    <col min="4" max="26" width="11.42578125" customWidth="1"/>
  </cols>
  <sheetData>
    <row r="1" spans="1:26" ht="15.75" customHeight="1" x14ac:dyDescent="0.25">
      <c r="A1" s="69" t="e">
        <f>+#REF!</f>
        <v>#REF!</v>
      </c>
      <c r="B1" s="70"/>
      <c r="C1" s="70"/>
      <c r="D1" s="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74" t="s">
        <v>0</v>
      </c>
      <c r="B2" s="70"/>
      <c r="C2" s="70"/>
      <c r="D2" s="3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4" t="s">
        <v>1</v>
      </c>
      <c r="B3" s="70"/>
      <c r="C3" s="70"/>
      <c r="D3" s="3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74" t="s">
        <v>2</v>
      </c>
      <c r="B4" s="70"/>
      <c r="C4" s="70"/>
      <c r="D4" s="3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40"/>
      <c r="B5" s="40"/>
      <c r="C5" s="39"/>
      <c r="D5" s="3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3"/>
      <c r="B6" s="54">
        <v>2021</v>
      </c>
      <c r="C6" s="54">
        <v>2020</v>
      </c>
      <c r="D6" s="3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5" t="s">
        <v>3</v>
      </c>
      <c r="B7" s="53"/>
      <c r="C7" s="39"/>
      <c r="D7" s="3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5" t="s">
        <v>4</v>
      </c>
      <c r="B8" s="56"/>
      <c r="C8" s="39"/>
      <c r="D8" s="3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7" t="s">
        <v>5</v>
      </c>
      <c r="B9" s="58">
        <v>104373.68</v>
      </c>
      <c r="C9" s="58">
        <v>113671</v>
      </c>
      <c r="D9" s="5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7" t="s">
        <v>6</v>
      </c>
      <c r="B10" s="58">
        <v>1352243.2000000002</v>
      </c>
      <c r="C10" s="58">
        <v>1662654</v>
      </c>
      <c r="D10" s="5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" customHeight="1" x14ac:dyDescent="0.25">
      <c r="A11" s="57"/>
      <c r="B11" s="60"/>
      <c r="C11" s="60"/>
      <c r="D11" s="3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 t="s">
        <v>7</v>
      </c>
      <c r="B12" s="61">
        <f t="shared" ref="B12:C12" si="0">SUM(B9:B10)</f>
        <v>1456616.8800000001</v>
      </c>
      <c r="C12" s="61">
        <f t="shared" si="0"/>
        <v>1776325</v>
      </c>
      <c r="D12" s="3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" customHeight="1" x14ac:dyDescent="0.25">
      <c r="A13" s="55"/>
      <c r="B13" s="61"/>
      <c r="C13" s="61"/>
      <c r="D13" s="3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5" t="s">
        <v>8</v>
      </c>
      <c r="B14" s="62"/>
      <c r="C14" s="62"/>
      <c r="D14" s="3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 x14ac:dyDescent="0.25">
      <c r="A15" s="57" t="s">
        <v>9</v>
      </c>
      <c r="B15" s="60"/>
      <c r="C15" s="60"/>
      <c r="D15" s="3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57" t="s">
        <v>10</v>
      </c>
      <c r="B16" s="60"/>
      <c r="C16" s="60"/>
      <c r="D16" s="3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57" t="s">
        <v>11</v>
      </c>
      <c r="B17" s="60"/>
      <c r="C17" s="60"/>
      <c r="D17" s="3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57" t="s">
        <v>12</v>
      </c>
      <c r="B18" s="60"/>
      <c r="C18" s="60"/>
      <c r="D18" s="3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7" t="s">
        <v>13</v>
      </c>
      <c r="B19" s="58">
        <v>7829296.5800000001</v>
      </c>
      <c r="C19" s="58">
        <v>7151175</v>
      </c>
      <c r="D19" s="6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7" t="s">
        <v>14</v>
      </c>
      <c r="B20" s="58">
        <v>148083.6</v>
      </c>
      <c r="C20" s="58">
        <v>174215.92</v>
      </c>
      <c r="D20" s="3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7" t="s">
        <v>15</v>
      </c>
      <c r="B21" s="60"/>
      <c r="C21" s="60"/>
      <c r="D21" s="3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5" t="s">
        <v>16</v>
      </c>
      <c r="B22" s="61">
        <f t="shared" ref="B22:C22" si="1">SUM(B15:B21)</f>
        <v>7977380.1799999997</v>
      </c>
      <c r="C22" s="61">
        <f t="shared" si="1"/>
        <v>7325390.9199999999</v>
      </c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5">
      <c r="A23" s="55"/>
      <c r="B23" s="61"/>
      <c r="C23" s="61"/>
      <c r="D23" s="3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5" t="s">
        <v>17</v>
      </c>
      <c r="B24" s="61">
        <f t="shared" ref="B24:C24" si="2">+B12+B22</f>
        <v>9433997.0600000005</v>
      </c>
      <c r="C24" s="61">
        <f t="shared" si="2"/>
        <v>9101715.9199999999</v>
      </c>
      <c r="D24" s="3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73" t="s">
        <v>18</v>
      </c>
      <c r="B25" s="64"/>
      <c r="C25" s="39"/>
      <c r="D25" s="3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70"/>
      <c r="B26" s="65"/>
      <c r="C26" s="39"/>
      <c r="D26" s="3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7" t="s">
        <v>19</v>
      </c>
      <c r="B27" s="60"/>
      <c r="C27" s="39"/>
      <c r="D27" s="3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7" t="s">
        <v>20</v>
      </c>
      <c r="B28" s="58">
        <v>177957</v>
      </c>
      <c r="C28" s="58">
        <v>51191</v>
      </c>
      <c r="D28" s="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25">
      <c r="A29" s="57" t="s">
        <v>21</v>
      </c>
      <c r="B29" s="58"/>
      <c r="C29" s="58"/>
      <c r="D29" s="3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25">
      <c r="A30" s="57" t="s">
        <v>22</v>
      </c>
      <c r="B30" s="58"/>
      <c r="C30" s="58"/>
      <c r="D30" s="3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7" t="s">
        <v>23</v>
      </c>
      <c r="B31" s="58">
        <v>0</v>
      </c>
      <c r="C31" s="58">
        <v>60000</v>
      </c>
      <c r="D31" s="3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57" t="s">
        <v>24</v>
      </c>
      <c r="B32" s="60"/>
      <c r="C32" s="60"/>
      <c r="D32" s="3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57" t="s">
        <v>25</v>
      </c>
      <c r="B33" s="60"/>
      <c r="C33" s="60"/>
      <c r="D33" s="3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7" t="s">
        <v>26</v>
      </c>
      <c r="B34" s="60"/>
      <c r="C34" s="60"/>
      <c r="D34" s="3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7" t="s">
        <v>27</v>
      </c>
      <c r="B35" s="60"/>
      <c r="C35" s="60"/>
      <c r="D35" s="3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5" t="s">
        <v>28</v>
      </c>
      <c r="B36" s="61">
        <f t="shared" ref="B36:C36" si="3">SUM(B27:B35)</f>
        <v>177957</v>
      </c>
      <c r="C36" s="61">
        <f t="shared" si="3"/>
        <v>111191</v>
      </c>
      <c r="D36" s="3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5"/>
      <c r="B37" s="61"/>
      <c r="C37" s="39"/>
      <c r="D37" s="3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5" t="s">
        <v>29</v>
      </c>
      <c r="B38" s="64"/>
      <c r="C38" s="39"/>
      <c r="D38" s="3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57" t="s">
        <v>30</v>
      </c>
      <c r="B39" s="60">
        <v>0</v>
      </c>
      <c r="C39" s="39"/>
      <c r="D39" s="3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7" t="s">
        <v>31</v>
      </c>
      <c r="B40" s="60">
        <v>0</v>
      </c>
      <c r="C40" s="39"/>
      <c r="D40" s="3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7" t="s">
        <v>32</v>
      </c>
      <c r="B41" s="60">
        <v>0</v>
      </c>
      <c r="C41" s="39"/>
      <c r="D41" s="3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7" t="s">
        <v>33</v>
      </c>
      <c r="B42" s="60">
        <v>0</v>
      </c>
      <c r="C42" s="39"/>
      <c r="D42" s="3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7" t="s">
        <v>34</v>
      </c>
      <c r="B43" s="60">
        <v>0</v>
      </c>
      <c r="C43" s="39"/>
      <c r="D43" s="3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7" t="s">
        <v>35</v>
      </c>
      <c r="B44" s="60">
        <v>0</v>
      </c>
      <c r="C44" s="39"/>
      <c r="D44" s="3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25">
      <c r="A45" s="55" t="s">
        <v>36</v>
      </c>
      <c r="B45" s="61">
        <f>SUM(B39:B44)</f>
        <v>0</v>
      </c>
      <c r="C45" s="39"/>
      <c r="D45" s="3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5" t="s">
        <v>37</v>
      </c>
      <c r="B46" s="61">
        <f t="shared" ref="B46:C46" si="4">+B36+B45</f>
        <v>177957</v>
      </c>
      <c r="C46" s="61">
        <f t="shared" si="4"/>
        <v>111191</v>
      </c>
      <c r="D46" s="3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55"/>
      <c r="B47" s="61"/>
      <c r="C47" s="39"/>
      <c r="D47" s="3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5" t="s">
        <v>38</v>
      </c>
      <c r="B48" s="64"/>
      <c r="C48" s="39"/>
      <c r="D48" s="3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7" t="s">
        <v>39</v>
      </c>
      <c r="B49" s="58">
        <v>5707203</v>
      </c>
      <c r="C49" s="58">
        <v>5707203</v>
      </c>
      <c r="D49" s="3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7" t="s">
        <v>40</v>
      </c>
      <c r="B50" s="58">
        <v>1226743.58</v>
      </c>
      <c r="C50" s="58">
        <v>-51812</v>
      </c>
      <c r="D50" s="3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7" t="s">
        <v>41</v>
      </c>
      <c r="B51" s="58">
        <v>2322093</v>
      </c>
      <c r="C51" s="58">
        <v>3335134</v>
      </c>
      <c r="D51" s="3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" customHeight="1" x14ac:dyDescent="0.25">
      <c r="A52" s="57"/>
      <c r="B52" s="60"/>
      <c r="C52" s="60"/>
      <c r="D52" s="3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6" t="s">
        <v>42</v>
      </c>
      <c r="B53" s="61">
        <f t="shared" ref="B53:C53" si="5">SUM(B49:B52)</f>
        <v>9256039.5800000001</v>
      </c>
      <c r="C53" s="61">
        <f t="shared" si="5"/>
        <v>8990525</v>
      </c>
      <c r="D53" s="6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5">
      <c r="A54" s="66"/>
      <c r="B54" s="61"/>
      <c r="C54" s="42"/>
      <c r="D54" s="42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5">
      <c r="A55" s="55" t="s">
        <v>43</v>
      </c>
      <c r="B55" s="61">
        <f t="shared" ref="B55:C55" si="6">+B46+B53</f>
        <v>9433996.5800000001</v>
      </c>
      <c r="C55" s="61">
        <f t="shared" si="6"/>
        <v>9101716</v>
      </c>
      <c r="D55" s="3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9"/>
      <c r="B56" s="63"/>
      <c r="C56" s="63"/>
      <c r="D56" s="3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9"/>
      <c r="B57" s="49"/>
      <c r="C57" s="39"/>
      <c r="D57" s="3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1" t="s">
        <v>44</v>
      </c>
      <c r="B58" s="39"/>
      <c r="C58" s="39"/>
      <c r="D58" s="3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1"/>
      <c r="B59" s="39"/>
      <c r="C59" s="39"/>
      <c r="D59" s="3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1"/>
      <c r="B60" s="39"/>
      <c r="C60" s="39"/>
      <c r="D60" s="3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6"/>
      <c r="B61" s="52"/>
      <c r="C61" s="5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6"/>
      <c r="B62" s="71"/>
      <c r="C62" s="7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2"/>
      <c r="B63" s="52"/>
      <c r="C63" s="5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2"/>
      <c r="B64" s="52"/>
      <c r="C64" s="5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6" t="s">
        <v>47</v>
      </c>
      <c r="B65" s="52"/>
      <c r="C65" s="5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6"/>
      <c r="B66" s="71"/>
      <c r="C66" s="7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:C1"/>
    <mergeCell ref="B66:C66"/>
    <mergeCell ref="B62:C62"/>
    <mergeCell ref="A25:A26"/>
    <mergeCell ref="A4:C4"/>
    <mergeCell ref="A3:C3"/>
    <mergeCell ref="A2:C2"/>
  </mergeCells>
  <pageMargins left="0.70866141732283472" right="0.70866141732283472" top="0.74803149606299213" bottom="0.74803149606299213" header="0" footer="0"/>
  <pageSetup paperSize="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00"/>
  <sheetViews>
    <sheetView workbookViewId="0">
      <selection activeCell="F14" sqref="F14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ht="15.75" customHeight="1" x14ac:dyDescent="0.25">
      <c r="A1" s="75" t="e">
        <f>+'Estado de Situación'!A1:B1</f>
        <v>#REF!</v>
      </c>
      <c r="B1" s="70"/>
      <c r="C1" s="70"/>
      <c r="D1" s="70"/>
      <c r="E1" s="3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74" t="s">
        <v>50</v>
      </c>
      <c r="B2" s="70"/>
      <c r="C2" s="70"/>
      <c r="D2" s="70"/>
      <c r="E2" s="3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74" t="s">
        <v>51</v>
      </c>
      <c r="B3" s="70"/>
      <c r="C3" s="70"/>
      <c r="D3" s="70"/>
      <c r="E3" s="39"/>
      <c r="F3" s="1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74" t="s">
        <v>52</v>
      </c>
      <c r="B4" s="70"/>
      <c r="C4" s="70"/>
      <c r="D4" s="70"/>
      <c r="E4" s="39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40"/>
      <c r="B5" s="40"/>
      <c r="C5" s="40"/>
      <c r="D5" s="40"/>
      <c r="E5" s="39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40"/>
      <c r="B6" s="40"/>
      <c r="C6" s="40"/>
      <c r="D6" s="40"/>
      <c r="E6" s="39"/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9"/>
      <c r="B7" s="40">
        <v>2021</v>
      </c>
      <c r="C7" s="40"/>
      <c r="D7" s="40">
        <v>2020</v>
      </c>
      <c r="E7" s="39"/>
      <c r="F7" s="1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1" t="s">
        <v>53</v>
      </c>
      <c r="B8" s="39"/>
      <c r="C8" s="39"/>
      <c r="D8" s="39"/>
      <c r="E8" s="42"/>
      <c r="F8" s="7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hidden="1" customHeight="1" x14ac:dyDescent="0.25">
      <c r="A9" s="43" t="s">
        <v>54</v>
      </c>
      <c r="B9" s="44"/>
      <c r="C9" s="44"/>
      <c r="D9" s="44"/>
      <c r="E9" s="3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hidden="1" customHeight="1" x14ac:dyDescent="0.25">
      <c r="A10" s="43" t="s">
        <v>55</v>
      </c>
      <c r="B10" s="45"/>
      <c r="C10" s="45"/>
      <c r="D10" s="45"/>
      <c r="E10" s="39"/>
      <c r="F10" s="11"/>
      <c r="G10" s="11"/>
      <c r="H10" s="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43" t="s">
        <v>56</v>
      </c>
      <c r="B11" s="46">
        <v>20571942.280000001</v>
      </c>
      <c r="C11" s="46">
        <v>22119887</v>
      </c>
      <c r="D11" s="46">
        <v>22119888</v>
      </c>
      <c r="E11" s="42"/>
      <c r="F11" s="7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hidden="1" customHeight="1" x14ac:dyDescent="0.25">
      <c r="A12" s="43" t="s">
        <v>57</v>
      </c>
      <c r="B12" s="46"/>
      <c r="C12" s="46"/>
      <c r="D12" s="46"/>
      <c r="E12" s="39"/>
      <c r="F12" s="11"/>
      <c r="G12" s="11"/>
      <c r="H12" s="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41" t="s">
        <v>58</v>
      </c>
      <c r="B13" s="47">
        <f t="shared" ref="B13:D13" si="0">SUM(B9:B12)</f>
        <v>20571942.280000001</v>
      </c>
      <c r="C13" s="47">
        <f t="shared" si="0"/>
        <v>22119887</v>
      </c>
      <c r="D13" s="47">
        <f t="shared" si="0"/>
        <v>22119888</v>
      </c>
      <c r="E13" s="3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48"/>
      <c r="B14" s="49"/>
      <c r="C14" s="49"/>
      <c r="D14" s="49"/>
      <c r="E14" s="39"/>
      <c r="F14" s="11"/>
      <c r="G14" s="11"/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41" t="s">
        <v>59</v>
      </c>
      <c r="B15" s="49"/>
      <c r="C15" s="49"/>
      <c r="D15" s="49"/>
      <c r="E15" s="3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43" t="s">
        <v>60</v>
      </c>
      <c r="B16" s="46">
        <v>12794315.85</v>
      </c>
      <c r="C16" s="46">
        <v>11292835</v>
      </c>
      <c r="D16" s="46">
        <v>11292835</v>
      </c>
      <c r="E16" s="3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43" t="s">
        <v>61</v>
      </c>
      <c r="B17" s="46"/>
      <c r="C17" s="46"/>
      <c r="D17" s="46"/>
      <c r="E17" s="3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3" t="s">
        <v>62</v>
      </c>
      <c r="B18" s="46">
        <v>2134184.4500000002</v>
      </c>
      <c r="C18" s="46">
        <v>3703884</v>
      </c>
      <c r="D18" s="46">
        <v>3703884</v>
      </c>
      <c r="E18" s="4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3" t="s">
        <v>63</v>
      </c>
      <c r="B19" s="46">
        <v>1080965.3999999999</v>
      </c>
      <c r="C19" s="46">
        <v>423908</v>
      </c>
      <c r="D19" s="46">
        <v>423908</v>
      </c>
      <c r="E19" s="3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43" t="s">
        <v>64</v>
      </c>
      <c r="B20" s="46"/>
      <c r="C20" s="46"/>
      <c r="D20" s="46"/>
      <c r="E20" s="3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3" t="s">
        <v>65</v>
      </c>
      <c r="B21" s="46">
        <v>3335733</v>
      </c>
      <c r="C21" s="46">
        <v>6751071</v>
      </c>
      <c r="D21" s="46">
        <v>6751071</v>
      </c>
      <c r="E21" s="3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43" t="s">
        <v>66</v>
      </c>
      <c r="B22" s="46"/>
      <c r="C22" s="46"/>
      <c r="D22" s="46"/>
      <c r="E22" s="3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1" t="s">
        <v>67</v>
      </c>
      <c r="B23" s="47">
        <f t="shared" ref="B23:D23" si="1">SUM(B16:B22)</f>
        <v>19345198.700000003</v>
      </c>
      <c r="C23" s="47">
        <f t="shared" si="1"/>
        <v>22171698</v>
      </c>
      <c r="D23" s="47">
        <f t="shared" si="1"/>
        <v>22171698</v>
      </c>
      <c r="E23" s="3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8"/>
      <c r="B24" s="49"/>
      <c r="C24" s="49"/>
      <c r="D24" s="49"/>
      <c r="E24" s="3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1" t="s">
        <v>68</v>
      </c>
      <c r="B25" s="47">
        <f t="shared" ref="B25:D25" si="2">+B13-B23</f>
        <v>1226743.5799999982</v>
      </c>
      <c r="C25" s="47">
        <f t="shared" si="2"/>
        <v>-51811</v>
      </c>
      <c r="D25" s="47">
        <f t="shared" si="2"/>
        <v>-51810</v>
      </c>
      <c r="E25" s="3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8"/>
      <c r="B26" s="49"/>
      <c r="C26" s="49"/>
      <c r="D26" s="49"/>
      <c r="E26" s="3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8"/>
      <c r="B27" s="50"/>
      <c r="C27" s="50"/>
      <c r="D27" s="50"/>
      <c r="E27" s="3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1" t="str">
        <f>+'Estado de Situación'!A58</f>
        <v>Las notas en las páginas 1 a 18 son parte integral de estos Estados Financieros.</v>
      </c>
      <c r="B28" s="39"/>
      <c r="C28" s="39"/>
      <c r="D28" s="39"/>
      <c r="E28" s="3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1"/>
      <c r="B29" s="39"/>
      <c r="C29" s="39"/>
      <c r="D29" s="39"/>
      <c r="E29" s="3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1"/>
      <c r="B30" s="39"/>
      <c r="C30" s="39"/>
      <c r="D30" s="39"/>
      <c r="E30" s="3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7" t="s">
        <v>47</v>
      </c>
      <c r="B31" s="34"/>
      <c r="C31" s="35"/>
      <c r="D31" s="3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8"/>
      <c r="B32" s="76"/>
      <c r="C32" s="77"/>
      <c r="D32" s="7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4"/>
      <c r="B33" s="35"/>
      <c r="C33" s="35"/>
      <c r="D33" s="3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4"/>
      <c r="B34" s="35"/>
      <c r="C34" s="35"/>
      <c r="D34" s="3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8" t="s">
        <v>69</v>
      </c>
      <c r="B35" s="35"/>
      <c r="C35" s="35"/>
      <c r="D35" s="3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6"/>
      <c r="B36" s="71"/>
      <c r="C36" s="72"/>
      <c r="D36" s="7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36:D36"/>
    <mergeCell ref="A1:D1"/>
    <mergeCell ref="A2:D2"/>
    <mergeCell ref="A3:D3"/>
    <mergeCell ref="A4:D4"/>
    <mergeCell ref="B32:D3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Z1000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ht="15.75" customHeight="1" x14ac:dyDescent="0.25">
      <c r="A1" s="80" t="e">
        <f>+'Est. de Rendimiento Fin'!A1:D1</f>
        <v>#REF!</v>
      </c>
      <c r="B1" s="79"/>
      <c r="C1" s="79"/>
      <c r="D1" s="79"/>
      <c r="E1" s="79"/>
      <c r="F1" s="7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80" t="s">
        <v>70</v>
      </c>
      <c r="B2" s="79"/>
      <c r="C2" s="79"/>
      <c r="D2" s="79"/>
      <c r="E2" s="79"/>
      <c r="F2" s="7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80" t="s">
        <v>51</v>
      </c>
      <c r="B3" s="79"/>
      <c r="C3" s="79"/>
      <c r="D3" s="79"/>
      <c r="E3" s="79"/>
      <c r="F3" s="7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80" t="s">
        <v>52</v>
      </c>
      <c r="B4" s="79"/>
      <c r="C4" s="79"/>
      <c r="D4" s="79"/>
      <c r="E4" s="79"/>
      <c r="F4" s="7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2"/>
      <c r="B5" s="2"/>
      <c r="C5" s="5"/>
      <c r="D5" s="2"/>
      <c r="E5" s="2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8.5" customHeight="1" x14ac:dyDescent="0.25">
      <c r="A6" s="13"/>
      <c r="B6" s="14" t="s">
        <v>71</v>
      </c>
      <c r="C6" s="14" t="s">
        <v>72</v>
      </c>
      <c r="D6" s="14" t="s">
        <v>73</v>
      </c>
      <c r="E6" s="14" t="s">
        <v>74</v>
      </c>
      <c r="F6" s="14" t="s">
        <v>75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 t="s">
        <v>76</v>
      </c>
      <c r="B7" s="15">
        <v>5707203</v>
      </c>
      <c r="C7" s="15"/>
      <c r="D7" s="15"/>
      <c r="E7" s="15">
        <v>3335134</v>
      </c>
      <c r="F7" s="16">
        <f t="shared" ref="F7:F11" si="0">SUM(B7:E7)</f>
        <v>9042337</v>
      </c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 t="s">
        <v>77</v>
      </c>
      <c r="B8" s="17"/>
      <c r="C8" s="18"/>
      <c r="D8" s="4"/>
      <c r="E8" s="4"/>
      <c r="F8" s="16">
        <f t="shared" si="0"/>
        <v>0</v>
      </c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 t="s">
        <v>78</v>
      </c>
      <c r="B9" s="17"/>
      <c r="C9" s="17"/>
      <c r="D9" s="4"/>
      <c r="E9" s="18"/>
      <c r="F9" s="16">
        <f t="shared" si="0"/>
        <v>0</v>
      </c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9" t="s">
        <v>79</v>
      </c>
      <c r="B10" s="18"/>
      <c r="C10" s="17"/>
      <c r="D10" s="4"/>
      <c r="E10" s="18"/>
      <c r="F10" s="16">
        <f t="shared" si="0"/>
        <v>0</v>
      </c>
      <c r="G10" s="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9" t="s">
        <v>80</v>
      </c>
      <c r="B11" s="20"/>
      <c r="C11" s="20"/>
      <c r="D11" s="20"/>
      <c r="E11" s="20">
        <v>-51812</v>
      </c>
      <c r="F11" s="21">
        <f t="shared" si="0"/>
        <v>-51812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3" t="s">
        <v>81</v>
      </c>
      <c r="B12" s="15">
        <f>SUM(B7:B11)</f>
        <v>5707203</v>
      </c>
      <c r="C12" s="15"/>
      <c r="D12" s="15"/>
      <c r="E12" s="15">
        <f t="shared" ref="E12:F12" si="1">SUM(E7:E11)</f>
        <v>3283322</v>
      </c>
      <c r="F12" s="16">
        <f t="shared" si="1"/>
        <v>8990525</v>
      </c>
      <c r="G12" s="2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5">
      <c r="A13" s="3"/>
      <c r="B13" s="15"/>
      <c r="C13" s="15"/>
      <c r="D13" s="15"/>
      <c r="E13" s="15"/>
      <c r="F13" s="16"/>
      <c r="G13" s="2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25">
      <c r="A14" s="3" t="s">
        <v>81</v>
      </c>
      <c r="B14" s="15">
        <v>5707203</v>
      </c>
      <c r="C14" s="15"/>
      <c r="D14" s="15"/>
      <c r="E14" s="15">
        <v>3283322</v>
      </c>
      <c r="F14" s="16">
        <f t="shared" ref="F14:F17" si="2">SUM(B14:E14)</f>
        <v>8990525</v>
      </c>
      <c r="G14" s="22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25">
      <c r="A15" s="19" t="s">
        <v>77</v>
      </c>
      <c r="B15" s="18"/>
      <c r="C15" s="18"/>
      <c r="D15" s="18"/>
      <c r="E15" s="18"/>
      <c r="F15" s="16">
        <f t="shared" si="2"/>
        <v>0</v>
      </c>
      <c r="G15" s="2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9" t="s">
        <v>78</v>
      </c>
      <c r="B16" s="18"/>
      <c r="C16" s="18"/>
      <c r="D16" s="18"/>
      <c r="E16" s="18"/>
      <c r="F16" s="16">
        <f t="shared" si="2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9" t="s">
        <v>82</v>
      </c>
      <c r="B17" s="18"/>
      <c r="C17" s="18"/>
      <c r="D17" s="18"/>
      <c r="E17" s="18"/>
      <c r="F17" s="16">
        <f t="shared" si="2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9" t="s">
        <v>79</v>
      </c>
      <c r="B18" s="1"/>
      <c r="C18" s="18"/>
      <c r="D18" s="18"/>
      <c r="E18" s="18">
        <v>-961229</v>
      </c>
      <c r="F18" s="16">
        <f>SUM(C18:E18)</f>
        <v>-961229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9" t="s">
        <v>80</v>
      </c>
      <c r="B19" s="18"/>
      <c r="C19" s="23"/>
      <c r="D19" s="18"/>
      <c r="E19" s="18">
        <v>1226744</v>
      </c>
      <c r="F19" s="16">
        <f>SUM(B19:E19)</f>
        <v>1226744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 t="s">
        <v>83</v>
      </c>
      <c r="B20" s="24">
        <f>SUM(B14:B19)</f>
        <v>5707203</v>
      </c>
      <c r="C20" s="24"/>
      <c r="D20" s="24"/>
      <c r="E20" s="24">
        <f t="shared" ref="E20:F20" si="3">SUM(E14:E19)</f>
        <v>3548837</v>
      </c>
      <c r="F20" s="24">
        <f t="shared" si="3"/>
        <v>9256040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5"/>
      <c r="C21" s="15"/>
      <c r="D21" s="15"/>
      <c r="E21" s="15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25"/>
      <c r="C22" s="25"/>
      <c r="D22" s="25"/>
      <c r="E22" s="25"/>
      <c r="F22" s="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" t="str">
        <f>+'Est. de Rendimiento Fin'!A28</f>
        <v>Las notas en las páginas 1 a 18 son parte integral de estos Estados Financieros.</v>
      </c>
      <c r="B23" s="1"/>
      <c r="C23" s="1"/>
      <c r="D23" s="1"/>
      <c r="E23" s="1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0"/>
      <c r="B26" s="1"/>
      <c r="C26" s="1"/>
      <c r="D26" s="10"/>
      <c r="E26" s="10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45</v>
      </c>
      <c r="B27" s="1"/>
      <c r="C27" s="1"/>
      <c r="D27" s="78" t="s">
        <v>46</v>
      </c>
      <c r="E27" s="79"/>
      <c r="F27" s="7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0"/>
      <c r="B31" s="1"/>
      <c r="C31" s="1"/>
      <c r="D31" s="10"/>
      <c r="E31" s="10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" t="s">
        <v>48</v>
      </c>
      <c r="B32" s="1"/>
      <c r="C32" s="1"/>
      <c r="D32" s="78" t="s">
        <v>49</v>
      </c>
      <c r="E32" s="79"/>
      <c r="F32" s="7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32:F32"/>
    <mergeCell ref="A1:F1"/>
    <mergeCell ref="A2:F2"/>
    <mergeCell ref="A3:F3"/>
    <mergeCell ref="A4:F4"/>
    <mergeCell ref="D27:F27"/>
  </mergeCells>
  <pageMargins left="0.70866141732283472" right="0.70866141732283472" top="0.74803149606299213" bottom="0.74803149606299213" header="0" footer="0"/>
  <pageSetup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Z1000"/>
  <sheetViews>
    <sheetView tabSelected="1" workbookViewId="0">
      <selection activeCell="G5" sqref="G5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26" width="11.42578125" customWidth="1"/>
  </cols>
  <sheetData>
    <row r="1" spans="1:26" ht="18.75" customHeight="1" x14ac:dyDescent="0.4">
      <c r="A1" s="82"/>
      <c r="B1" s="70"/>
      <c r="C1" s="70"/>
      <c r="D1" s="70"/>
      <c r="E1" s="70"/>
      <c r="F1" s="70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8.75" customHeight="1" x14ac:dyDescent="0.3">
      <c r="A2" s="69" t="s">
        <v>84</v>
      </c>
      <c r="B2" s="70"/>
      <c r="C2" s="70"/>
      <c r="D2" s="70"/>
      <c r="E2" s="70"/>
      <c r="F2" s="70"/>
      <c r="G2" s="28"/>
      <c r="H2" s="28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8.75" customHeight="1" x14ac:dyDescent="0.3">
      <c r="A3" s="69" t="s">
        <v>85</v>
      </c>
      <c r="B3" s="70"/>
      <c r="C3" s="70"/>
      <c r="D3" s="70"/>
      <c r="E3" s="70"/>
      <c r="F3" s="70"/>
      <c r="G3" s="28"/>
      <c r="H3" s="28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8.75" customHeight="1" x14ac:dyDescent="0.3">
      <c r="A4" s="69" t="s">
        <v>86</v>
      </c>
      <c r="B4" s="70"/>
      <c r="C4" s="70"/>
      <c r="D4" s="70"/>
      <c r="E4" s="70"/>
      <c r="F4" s="70"/>
      <c r="G4" s="28"/>
      <c r="H4" s="28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8.75" customHeight="1" x14ac:dyDescent="0.3">
      <c r="A5" s="83" t="s">
        <v>87</v>
      </c>
      <c r="B5" s="70"/>
      <c r="C5" s="70"/>
      <c r="D5" s="70"/>
      <c r="E5" s="70"/>
      <c r="F5" s="70"/>
      <c r="G5" s="29"/>
      <c r="H5" s="29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8.75" customHeight="1" x14ac:dyDescent="0.3">
      <c r="A6" s="84"/>
      <c r="B6" s="84"/>
      <c r="C6" s="84"/>
      <c r="D6" s="84"/>
      <c r="E6" s="84"/>
      <c r="F6" s="84"/>
      <c r="G6" s="30"/>
      <c r="H6" s="30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8.75" customHeight="1" x14ac:dyDescent="0.3">
      <c r="A7" s="85" t="s">
        <v>88</v>
      </c>
      <c r="B7" s="70"/>
      <c r="C7" s="86" t="s">
        <v>89</v>
      </c>
      <c r="D7" s="86" t="s">
        <v>90</v>
      </c>
      <c r="E7" s="86" t="s">
        <v>91</v>
      </c>
      <c r="F7" s="86" t="s">
        <v>92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8.75" customHeight="1" x14ac:dyDescent="0.3">
      <c r="A8" s="87">
        <v>1</v>
      </c>
      <c r="B8" s="88" t="s">
        <v>93</v>
      </c>
      <c r="C8" s="89">
        <f t="shared" ref="C8:D8" si="0">SUM(C9:C17)</f>
        <v>22221016.77</v>
      </c>
      <c r="D8" s="89">
        <f t="shared" si="0"/>
        <v>20571942.280000001</v>
      </c>
      <c r="E8" s="90">
        <f t="shared" ref="E8:E29" si="1">+D8/C8</f>
        <v>0.92578762227359601</v>
      </c>
      <c r="F8" s="91">
        <f t="shared" ref="F8:F17" si="2">+C8-D8</f>
        <v>1649074.4899999984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8.75" hidden="1" customHeight="1" x14ac:dyDescent="0.3">
      <c r="A9" s="92">
        <v>1.1000000000000001</v>
      </c>
      <c r="B9" s="93" t="s">
        <v>54</v>
      </c>
      <c r="C9" s="94"/>
      <c r="D9" s="94"/>
      <c r="E9" s="90" t="e">
        <f t="shared" si="1"/>
        <v>#DIV/0!</v>
      </c>
      <c r="F9" s="91">
        <f t="shared" si="2"/>
        <v>0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8.75" hidden="1" customHeight="1" x14ac:dyDescent="0.3">
      <c r="A10" s="92">
        <v>1.2</v>
      </c>
      <c r="B10" s="93" t="s">
        <v>94</v>
      </c>
      <c r="C10" s="94"/>
      <c r="D10" s="94"/>
      <c r="E10" s="90" t="e">
        <f t="shared" si="1"/>
        <v>#DIV/0!</v>
      </c>
      <c r="F10" s="91">
        <f t="shared" si="2"/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8.75" hidden="1" customHeight="1" x14ac:dyDescent="0.3">
      <c r="A11" s="92">
        <v>1.3</v>
      </c>
      <c r="B11" s="93" t="s">
        <v>95</v>
      </c>
      <c r="C11" s="94"/>
      <c r="D11" s="94"/>
      <c r="E11" s="90" t="e">
        <f t="shared" si="1"/>
        <v>#DIV/0!</v>
      </c>
      <c r="F11" s="91">
        <f t="shared" si="2"/>
        <v>0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8.75" customHeight="1" x14ac:dyDescent="0.3">
      <c r="A12" s="92">
        <v>1.4</v>
      </c>
      <c r="B12" s="93" t="s">
        <v>96</v>
      </c>
      <c r="C12" s="94">
        <v>22158650.27</v>
      </c>
      <c r="D12" s="94">
        <v>20509575.780000001</v>
      </c>
      <c r="E12" s="90">
        <f t="shared" si="1"/>
        <v>0.92557874825829822</v>
      </c>
      <c r="F12" s="91">
        <f t="shared" si="2"/>
        <v>1649074.4899999984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8.75" hidden="1" customHeight="1" x14ac:dyDescent="0.3">
      <c r="A13" s="92">
        <v>1.5</v>
      </c>
      <c r="B13" s="93" t="s">
        <v>97</v>
      </c>
      <c r="C13" s="94"/>
      <c r="D13" s="94"/>
      <c r="E13" s="90" t="e">
        <f t="shared" si="1"/>
        <v>#DIV/0!</v>
      </c>
      <c r="F13" s="91">
        <f t="shared" si="2"/>
        <v>0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8.75" customHeight="1" x14ac:dyDescent="0.3">
      <c r="A14" s="92">
        <v>1.6</v>
      </c>
      <c r="B14" s="93" t="s">
        <v>98</v>
      </c>
      <c r="C14" s="94">
        <v>62366.5</v>
      </c>
      <c r="D14" s="94">
        <v>62366.5</v>
      </c>
      <c r="E14" s="90">
        <f t="shared" si="1"/>
        <v>1</v>
      </c>
      <c r="F14" s="91">
        <f t="shared" si="2"/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8.75" hidden="1" customHeight="1" x14ac:dyDescent="0.3">
      <c r="A15" s="92">
        <v>1.7</v>
      </c>
      <c r="B15" s="93" t="s">
        <v>99</v>
      </c>
      <c r="C15" s="94"/>
      <c r="D15" s="94"/>
      <c r="E15" s="90" t="e">
        <f t="shared" si="1"/>
        <v>#DIV/0!</v>
      </c>
      <c r="F15" s="91">
        <f t="shared" si="2"/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8.75" hidden="1" customHeight="1" x14ac:dyDescent="0.3">
      <c r="A16" s="92">
        <v>1.8</v>
      </c>
      <c r="B16" s="93" t="s">
        <v>100</v>
      </c>
      <c r="C16" s="94"/>
      <c r="D16" s="94"/>
      <c r="E16" s="90" t="e">
        <f t="shared" si="1"/>
        <v>#DIV/0!</v>
      </c>
      <c r="F16" s="91">
        <f t="shared" si="2"/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hidden="1" customHeight="1" x14ac:dyDescent="0.3">
      <c r="A17" s="92">
        <v>1.9</v>
      </c>
      <c r="B17" s="93" t="s">
        <v>101</v>
      </c>
      <c r="C17" s="94"/>
      <c r="D17" s="94"/>
      <c r="E17" s="90" t="e">
        <f t="shared" si="1"/>
        <v>#DIV/0!</v>
      </c>
      <c r="F17" s="91">
        <f t="shared" si="2"/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8.75" customHeight="1" x14ac:dyDescent="0.3">
      <c r="A18" s="87">
        <v>2</v>
      </c>
      <c r="B18" s="88" t="s">
        <v>102</v>
      </c>
      <c r="C18" s="89">
        <f t="shared" ref="C18:D18" si="3">SUM(C19:C28)</f>
        <v>19733294</v>
      </c>
      <c r="D18" s="89">
        <f t="shared" si="3"/>
        <v>20023320.190000001</v>
      </c>
      <c r="E18" s="90">
        <f t="shared" si="1"/>
        <v>1.0146973024371908</v>
      </c>
      <c r="F18" s="91">
        <f>SUM(F19:F28)</f>
        <v>-290026.18999999994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8.75" customHeight="1" x14ac:dyDescent="0.3">
      <c r="A19" s="92">
        <v>2.1</v>
      </c>
      <c r="B19" s="93" t="s">
        <v>103</v>
      </c>
      <c r="C19" s="94">
        <v>12895506</v>
      </c>
      <c r="D19" s="94">
        <v>12794316</v>
      </c>
      <c r="E19" s="90">
        <f t="shared" si="1"/>
        <v>0.99215308030565064</v>
      </c>
      <c r="F19" s="91">
        <f t="shared" ref="F19:F28" si="4">+C19-D19</f>
        <v>101190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8.75" customHeight="1" x14ac:dyDescent="0.3">
      <c r="A20" s="92">
        <v>2.2000000000000002</v>
      </c>
      <c r="B20" s="93" t="s">
        <v>104</v>
      </c>
      <c r="C20" s="94">
        <v>3062740</v>
      </c>
      <c r="D20" s="94">
        <v>3335732.76</v>
      </c>
      <c r="E20" s="90">
        <f t="shared" si="1"/>
        <v>1.0891335079046867</v>
      </c>
      <c r="F20" s="91">
        <f t="shared" si="4"/>
        <v>-272992.75999999978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8.75" customHeight="1" x14ac:dyDescent="0.3">
      <c r="A21" s="92">
        <v>2.2999999999999998</v>
      </c>
      <c r="B21" s="93" t="s">
        <v>105</v>
      </c>
      <c r="C21" s="94">
        <v>2400048</v>
      </c>
      <c r="D21" s="94">
        <v>2134184.4500000002</v>
      </c>
      <c r="E21" s="90">
        <f t="shared" si="1"/>
        <v>0.88922573631860702</v>
      </c>
      <c r="F21" s="91">
        <f t="shared" si="4"/>
        <v>265863.54999999981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8.75" hidden="1" customHeight="1" x14ac:dyDescent="0.3">
      <c r="A22" s="92">
        <v>2.4</v>
      </c>
      <c r="B22" s="93" t="s">
        <v>106</v>
      </c>
      <c r="C22" s="94"/>
      <c r="D22" s="94"/>
      <c r="E22" s="90" t="e">
        <f t="shared" si="1"/>
        <v>#DIV/0!</v>
      </c>
      <c r="F22" s="91">
        <f t="shared" si="4"/>
        <v>0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8.75" hidden="1" customHeight="1" x14ac:dyDescent="0.3">
      <c r="A23" s="92">
        <v>2.5</v>
      </c>
      <c r="B23" s="93" t="s">
        <v>107</v>
      </c>
      <c r="C23" s="94"/>
      <c r="D23" s="94"/>
      <c r="E23" s="90" t="e">
        <f t="shared" si="1"/>
        <v>#DIV/0!</v>
      </c>
      <c r="F23" s="91">
        <f t="shared" si="4"/>
        <v>0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3.25" customHeight="1" x14ac:dyDescent="0.3">
      <c r="A24" s="92">
        <v>2.6</v>
      </c>
      <c r="B24" s="93" t="s">
        <v>108</v>
      </c>
      <c r="C24" s="94">
        <v>1375000</v>
      </c>
      <c r="D24" s="94">
        <v>1759086.98</v>
      </c>
      <c r="E24" s="90">
        <f t="shared" si="1"/>
        <v>1.2793359854545454</v>
      </c>
      <c r="F24" s="91">
        <f t="shared" si="4"/>
        <v>-384086.98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8.75" hidden="1" customHeight="1" x14ac:dyDescent="0.3">
      <c r="A25" s="92">
        <v>2.7</v>
      </c>
      <c r="B25" s="93" t="s">
        <v>109</v>
      </c>
      <c r="C25" s="94"/>
      <c r="D25" s="94"/>
      <c r="E25" s="90" t="e">
        <f t="shared" si="1"/>
        <v>#DIV/0!</v>
      </c>
      <c r="F25" s="91">
        <f t="shared" si="4"/>
        <v>0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8.75" hidden="1" customHeight="1" x14ac:dyDescent="0.3">
      <c r="A26" s="92">
        <v>2.8</v>
      </c>
      <c r="B26" s="93" t="s">
        <v>110</v>
      </c>
      <c r="C26" s="94"/>
      <c r="D26" s="94"/>
      <c r="E26" s="90" t="e">
        <f t="shared" si="1"/>
        <v>#DIV/0!</v>
      </c>
      <c r="F26" s="91">
        <f t="shared" si="4"/>
        <v>0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8.75" hidden="1" customHeight="1" x14ac:dyDescent="0.3">
      <c r="A27" s="92">
        <v>2.9</v>
      </c>
      <c r="B27" s="93" t="s">
        <v>66</v>
      </c>
      <c r="C27" s="94"/>
      <c r="D27" s="94"/>
      <c r="E27" s="90" t="e">
        <f t="shared" si="1"/>
        <v>#DIV/0!</v>
      </c>
      <c r="F27" s="91">
        <f t="shared" si="4"/>
        <v>0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hidden="1" customHeight="1" x14ac:dyDescent="0.3">
      <c r="A28" s="92">
        <v>2.1</v>
      </c>
      <c r="B28" s="93" t="s">
        <v>65</v>
      </c>
      <c r="C28" s="94">
        <v>0</v>
      </c>
      <c r="D28" s="94"/>
      <c r="E28" s="90" t="e">
        <f t="shared" si="1"/>
        <v>#DIV/0!</v>
      </c>
      <c r="F28" s="91">
        <f t="shared" si="4"/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8.75" customHeight="1" x14ac:dyDescent="0.3">
      <c r="A29" s="95"/>
      <c r="B29" s="96" t="s">
        <v>111</v>
      </c>
      <c r="C29" s="97">
        <f t="shared" ref="C29:D29" si="5">SUM(C8-C18)</f>
        <v>2487722.7699999996</v>
      </c>
      <c r="D29" s="97">
        <f t="shared" si="5"/>
        <v>548622.08999999985</v>
      </c>
      <c r="E29" s="90">
        <f t="shared" si="1"/>
        <v>0.22053184406878262</v>
      </c>
      <c r="F29" s="98">
        <f>SUM(F8-F18)</f>
        <v>1939100.6799999983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8.75" customHeight="1" x14ac:dyDescent="0.3">
      <c r="A30" s="95"/>
      <c r="B30" s="96"/>
      <c r="C30" s="98"/>
      <c r="D30" s="98"/>
      <c r="E30" s="99"/>
      <c r="F30" s="100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8.75" customHeight="1" x14ac:dyDescent="0.3">
      <c r="A31" s="101"/>
      <c r="B31" s="96"/>
      <c r="C31" s="100"/>
      <c r="D31" s="100"/>
      <c r="E31" s="100"/>
      <c r="F31" s="100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8.75" customHeight="1" x14ac:dyDescent="0.3">
      <c r="A32" s="33"/>
      <c r="B32" s="31"/>
      <c r="C32" s="32"/>
      <c r="D32" s="32"/>
      <c r="E32" s="32"/>
      <c r="F32" s="32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8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8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8.75" customHeight="1" x14ac:dyDescent="0.3">
      <c r="A35" s="27"/>
      <c r="B35" s="68"/>
      <c r="C35" s="81"/>
      <c r="D35" s="52"/>
      <c r="E35" s="52"/>
      <c r="F35" s="52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8.75" customHeight="1" x14ac:dyDescent="0.3">
      <c r="A36" s="27"/>
      <c r="B36" s="68"/>
      <c r="C36" s="81"/>
      <c r="D36" s="71"/>
      <c r="E36" s="72"/>
      <c r="F36" s="72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8.75" customHeight="1" x14ac:dyDescent="0.3">
      <c r="A37" s="27"/>
      <c r="B37" s="52"/>
      <c r="C37" s="81"/>
      <c r="D37" s="52"/>
      <c r="E37" s="52"/>
      <c r="F37" s="52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8.75" customHeight="1" x14ac:dyDescent="0.3">
      <c r="A38" s="27"/>
      <c r="B38" s="52"/>
      <c r="C38" s="81"/>
      <c r="D38" s="52"/>
      <c r="E38" s="52"/>
      <c r="F38" s="52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8.75" customHeight="1" x14ac:dyDescent="0.3">
      <c r="A39" s="27"/>
      <c r="B39" s="52"/>
      <c r="C39" s="81"/>
      <c r="D39" s="52"/>
      <c r="E39" s="52"/>
      <c r="F39" s="52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8.75" customHeight="1" x14ac:dyDescent="0.3">
      <c r="A40" s="27"/>
      <c r="B40" s="68"/>
      <c r="C40" s="81"/>
      <c r="D40" s="71"/>
      <c r="E40" s="72"/>
      <c r="F40" s="72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8.75" customHeight="1" x14ac:dyDescent="0.3">
      <c r="A41" s="27"/>
      <c r="B41" s="68"/>
      <c r="C41" s="81"/>
      <c r="D41" s="81"/>
      <c r="E41" s="81"/>
      <c r="F41" s="81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8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8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8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8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8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8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8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8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8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8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8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8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8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8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8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8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8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8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8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8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8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8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8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8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8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8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8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8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8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8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8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8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8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8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8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8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8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8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8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8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8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8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8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8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8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8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8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8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8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8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8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8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8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8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8.75" customHeight="1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8.75" customHeight="1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8.75" customHeight="1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8.75" customHeight="1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8.75" customHeight="1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8.75" customHeight="1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8.75" customHeight="1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8.75" customHeight="1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8.75" customHeight="1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8.75" customHeight="1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8.75" customHeight="1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8.75" customHeight="1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8.75" customHeight="1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8.75" customHeight="1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8.75" customHeight="1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8.75" customHeight="1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8.75" customHeight="1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8.75" customHeight="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8.75" customHeight="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8.75" customHeight="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8.75" customHeight="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8.75" customHeight="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8.75" customHeight="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8.75" customHeight="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8.75" customHeight="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8.75" customHeight="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8.75" customHeight="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8.75" customHeight="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8.75" customHeight="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8.75" customHeight="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8.75" customHeigh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8.75" customHeight="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8.75" customHeight="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8.75" customHeight="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8.75" customHeight="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8.75" customHeight="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8.75" customHeight="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8.75" customHeight="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8.75" customHeight="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8.75" customHeight="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8.75" customHeight="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8.75" customHeight="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8.75" customHeight="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8.75" customHeight="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8.75" customHeight="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8.75" customHeight="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8.75" customHeight="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8.75" customHeight="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8.75" customHeight="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8.75" customHeight="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8.75" customHeight="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8.75" customHeight="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8.75" customHeight="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8.75" customHeight="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8.75" customHeight="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8.75" customHeight="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8.75" customHeight="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8.75" customHeight="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8.75" customHeight="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8.75" customHeight="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8.75" customHeight="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8.75" customHeight="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8.75" customHeigh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8.75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8.75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8.75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8.75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8.75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8.75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8.75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8.75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8.75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8.75" customHeight="1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8.75" customHeight="1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8.75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8.75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8.75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8.75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8.75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8.75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8.75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8.75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8.75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8.75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8.75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8.75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8.75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8.75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8.75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8.75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8.75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8.75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8.75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8.75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8.75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8.75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8.75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8.75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8.75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8.75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8.75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8.75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8.75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8.75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8.75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8.75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8.75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8.75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8.75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8.75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8.75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8.75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8.75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8.75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8.75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8.75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8.75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8.75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8.75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8.75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8.75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8.75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8.75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8.75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8.75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8.75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8.75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8.75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8.75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8.75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8.75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8.75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8.75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8.75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8.75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8.75" customHeight="1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8.75" customHeight="1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8.75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8.75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8.75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8.75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8.75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8.75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8.75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8.75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8.75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8.75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8.75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8.75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8.75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8.75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8.75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8.75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8.75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8.75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8.75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8.75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8.75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8.75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8.75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8.75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8.75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8.75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8.75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8.75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8.75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8.75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8.75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8.75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8.75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8.75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8.75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8.75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8.75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8.75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8.75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8.75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8.75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8.75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8.75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8.75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8.75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8.75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8.75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8.75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8.75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8.75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8.75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8.75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8.75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8.75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8.75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8.75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8.75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8.75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8.75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8.75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8.75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8.75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8.75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8.75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8.75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8.75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8.75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8.75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8.75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8.75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8.75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8.75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8.75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8.75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8.75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8.75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8.75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8.75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8.75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8.75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8.75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8.75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8.75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8.75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8.75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8.75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8.75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8.75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8.75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8.75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8.75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8.75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8.75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8.75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8.75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8.75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8.75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8.75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8.75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8.75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8.75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8.75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8.75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8.75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8.75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8.75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8.75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8.75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8.75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8.75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8.75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8.75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8.75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8.75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8.75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8.75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8.75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8.75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8.75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8.75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8.75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8.75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8.75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8.75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8.75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8.75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8.75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8.75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8.75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8.75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8.75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8.75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8.75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8.75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8.75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8.75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8.75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8.75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8.75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8.75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8.75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8.75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8.75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8.75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8.75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8.75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8.75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8.75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8.75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8.75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8.75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8.75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8.75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8.75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8.75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8.75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8.75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8.75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8.75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8.75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8.75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8.75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8.75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8.75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8.75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8.75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8.75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8.75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8.75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8.75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8.75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8.75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8.75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8.75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8.75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8.75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8.75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8.75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8.75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8.75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8.75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8.75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8.75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8.75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8.75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8.75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8.75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8.75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8.75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8.75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8.75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8.75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8.75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8.75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8.75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8.75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8.75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8.75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8.75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8.75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8.75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8.75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8.75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8.75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8.75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8.75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8.75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8.75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8.75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8.75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8.75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8.75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8.75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8.75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8.75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8.75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8.75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8.75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8.75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8.75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8.75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8.75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8.75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8.75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8.75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8.75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8.75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8.75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8.75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8.75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8.75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8.75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8.75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8.75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8.75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8.75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8.75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8.75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8.75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8.75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8.75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8.75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8.75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8.75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8.75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8.75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8.75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8.75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8.75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8.75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8.75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8.75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8.75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8.75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8.75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8.75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8.75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8.75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8.75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8.75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8.75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8.75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8.75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8.75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8.75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8.75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8.75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8.75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8.75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8.75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8.75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8.75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8.75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8.75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8.75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8.75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8.75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8.75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8.75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8.75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8.75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8.75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8.75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8.75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8.75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8.75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8.75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8.75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8.75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8.75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8.75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8.75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8.75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8.75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8.75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8.75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8.75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8.75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8.75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8.75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8.75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8.75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8.75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8.75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8.75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8.75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8.75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8.75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8.75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8.75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8.75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8.75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8.75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8.75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8.75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8.75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8.75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8.75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8.75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8.75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8.75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8.75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8.75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8.75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8.75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8.75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8.75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8.75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8.75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8.75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8.75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8.75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8.75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8.75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8.75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8.75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8.75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8.75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8.75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8.75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8.75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8.75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8.75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8.75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8.75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8.75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8.75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8.75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8.75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8.75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8.75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8.75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8.75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8.75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8.75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8.75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8.75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8.75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8.75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8.75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8.75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8.75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8.75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8.75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8.75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8.75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8.75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8.75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8.75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8.75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8.75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8.75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8.75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8.75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8.75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8.75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8.75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8.75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8.75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8.75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8.75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8.75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8.75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8.75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8.75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8.75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8.75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8.75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8.75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8.75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8.75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8.75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8.75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8.75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8.75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8.75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8.75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8.75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8.75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8.75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8.75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8.75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8.75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8.75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8.75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8.75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8.75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8.75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8.75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8.75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8.75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8.75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8.75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8.75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8.75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8.75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8.75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8.75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8.75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8.75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8.75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8.75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8.75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8.75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8.75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8.75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8.75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8.75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8.75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8.75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8.75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8.75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8.75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8.75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8.75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8.75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8.75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8.75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8.75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8.75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8.75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8.75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8.75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8.75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8.75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8.75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8.75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8.75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8.75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8.75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8.75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8.75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8.75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8.75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8.75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8.75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8.75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8.75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8.75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8.75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8.75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8.75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8.75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8.75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8.75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8.75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8.75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8.75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8.75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8.75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8.75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8.75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8.75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8.75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8.75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8.75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8.75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8.75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8.75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8.75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8.75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8.75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8.75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8.75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8.75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8.75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8.75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8.75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8.75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8.75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8.75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8.75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8.75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8.75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8.75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8.75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8.75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8.75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8.75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8.75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8.75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8.75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8.75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8.75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8.75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8.75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8.75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8.75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8.75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8.75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8.75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8.75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8.75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8.75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8.75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8.75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8.75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8.75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8.75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8.75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8.75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8.75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8.75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8.75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8.75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8.75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8.75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8.75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8.75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8.75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8.75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8.75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8.75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8.75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8.75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8.75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8.75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8.75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8.75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8.75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8.75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8.75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8.75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8.75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8.75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8.75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8.75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8.75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8.75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8.75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8.75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8.75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8.75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8.75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8.75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8.75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8.75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8.75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8.75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8.75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8.75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8.75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8.75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8.75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8.75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8.75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8.75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8.75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8.75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8.75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8.75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8.75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8.75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8.75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8.75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8.75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8.75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8.75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8.75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8.75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8.75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8.75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8.75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8.75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8.75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8.75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8.75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8.75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8.75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8.75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8.75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8.75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8.75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8.75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8.75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8.75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8.75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8.75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8.75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8.75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8.75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8.75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8.75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8.75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8.75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8.75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8.75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8.75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8.75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8.75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8.75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8.75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8.75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8.75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8.75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8.75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8.75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8.75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8.75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8.75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8.75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8.75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8.75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8.75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8.75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8.75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8.75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8.75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8.75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8.75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8.75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8.75" customHeight="1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8.75" customHeight="1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8.75" customHeight="1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8.75" customHeight="1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8.75" customHeight="1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8.75" customHeight="1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8.75" customHeight="1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8.75" customHeight="1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8.75" customHeight="1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8.75" customHeight="1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8.75" customHeight="1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8.75" customHeight="1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8.75" customHeight="1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8.75" customHeight="1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8.75" customHeight="1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8.75" customHeight="1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8.75" customHeight="1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8.75" customHeight="1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8.75" customHeight="1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8.75" customHeight="1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8.75" customHeight="1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8.75" customHeight="1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8.75" customHeight="1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8.75" customHeight="1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8.75" customHeight="1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8.75" customHeight="1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8.75" customHeight="1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8.75" customHeight="1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8.75" customHeight="1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8.75" customHeight="1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8.75" customHeight="1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8.75" customHeight="1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8.75" customHeight="1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8.75" customHeight="1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8.75" customHeight="1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8.75" customHeight="1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8.75" customHeight="1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8.75" customHeight="1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8.75" customHeight="1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8.75" customHeight="1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8.75" customHeight="1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8.75" customHeight="1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8.75" customHeight="1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8.75" customHeight="1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8.75" customHeight="1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8.75" customHeight="1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8.75" customHeight="1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8.75" customHeight="1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8.75" customHeight="1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8.75" customHeight="1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8.75" customHeight="1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8.75" customHeight="1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8.75" customHeight="1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8.75" customHeight="1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8.75" customHeight="1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8.75" customHeight="1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8.75" customHeight="1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8.75" customHeight="1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8.75" customHeight="1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8.75" customHeight="1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8.75" customHeight="1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8.75" customHeight="1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8.75" customHeight="1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8.75" customHeight="1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8.75" customHeight="1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8.75" customHeight="1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8.75" customHeight="1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8.75" customHeight="1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8.75" customHeight="1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8.75" customHeight="1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8.75" customHeight="1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8.75" customHeight="1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8.75" customHeight="1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8.75" customHeight="1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8.75" customHeight="1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8.75" customHeight="1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8.75" customHeight="1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8.75" customHeight="1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8.75" customHeight="1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8.75" customHeight="1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8.75" customHeight="1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8.75" customHeight="1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8.75" customHeight="1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8.75" customHeight="1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8.75" customHeight="1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8.75" customHeight="1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8.75" customHeight="1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8.75" customHeight="1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8.75" customHeight="1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8.75" customHeight="1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8.75" customHeight="1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8.75" customHeight="1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8.75" customHeight="1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8.75" customHeight="1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8.75" customHeight="1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8.75" customHeight="1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8.75" customHeight="1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8.75" customHeight="1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8.75" customHeight="1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8.75" customHeight="1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8.75" customHeight="1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8.75" customHeight="1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8.75" customHeight="1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8.75" customHeight="1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8.75" customHeight="1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8.75" customHeight="1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8.75" customHeight="1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8.75" customHeight="1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8.75" customHeight="1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8.75" customHeight="1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8.75" customHeight="1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8.75" customHeight="1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8.75" customHeight="1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8.75" customHeight="1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8.75" customHeight="1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8.75" customHeight="1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8.75" customHeight="1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8.75" customHeight="1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8.75" customHeight="1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8.75" customHeight="1" x14ac:dyDescent="0.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8.75" customHeight="1" x14ac:dyDescent="0.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8">
    <mergeCell ref="A7:B7"/>
    <mergeCell ref="D36:F36"/>
    <mergeCell ref="D40:F40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" footer="0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de Situación</vt:lpstr>
      <vt:lpstr>Est. de Rendimiento Fin</vt:lpstr>
      <vt:lpstr>Cambio del Patrimonio</vt:lpstr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2022-02-08T17:11:12Z</dcterms:modified>
</cp:coreProperties>
</file>