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ilia\Documents\"/>
    </mc:Choice>
  </mc:AlternateContent>
  <bookViews>
    <workbookView xWindow="0" yWindow="0" windowWidth="0" windowHeight="0" activeTab="3"/>
  </bookViews>
  <sheets>
    <sheet name="Estado de situacion " sheetId="10" r:id="rId1"/>
    <sheet name="Est. de Rendimiento Fin" sheetId="11" r:id="rId2"/>
    <sheet name="Cambio del Patrimonio" sheetId="5" r:id="rId3"/>
    <sheet name="Flujo de Efectivo" sheetId="4" r:id="rId4"/>
    <sheet name="Estado Comparativo" sheetId="7" r:id="rId5"/>
    <sheet name="NOTAS 7 AL 19" sheetId="14" r:id="rId6"/>
  </sheets>
  <definedNames>
    <definedName name="A">'Flujo de Efectivo'!$B$62</definedName>
    <definedName name="_xlnm.Print_Area" localSheetId="2">'Cambio del Patrimonio'!$A$1:$G$37</definedName>
    <definedName name="_xlnm.Print_Area" localSheetId="1">'Est. de Rendimiento Fin'!$A$1:$F$48</definedName>
    <definedName name="_xlnm.Print_Area" localSheetId="4">'Estado Comparativo'!$A$1:$F$42</definedName>
    <definedName name="_xlnm.Print_Area" localSheetId="0">'Estado de situacion '!$A$1:$E$82</definedName>
    <definedName name="_xlnm.Print_Area" localSheetId="3">'Flujo de Efectivo'!$A$1:$I$75</definedName>
    <definedName name="_xlnm.Print_Area" localSheetId="5">'NOTAS 7 AL 19'!$A$4:$I$197</definedName>
    <definedName name="OLE_LINK1" localSheetId="5">'NOTAS 7 AL 19'!$A$7</definedName>
    <definedName name="OLE_LINK3" localSheetId="5">'NOTAS 7 AL 19'!#REF!</definedName>
    <definedName name="OLE_LINK4" localSheetId="5">'NOTAS 7 AL 19'!#REF!</definedName>
  </definedNames>
  <calcPr calcId="191029"/>
</workbook>
</file>

<file path=xl/calcChain.xml><?xml version="1.0" encoding="utf-8"?>
<calcChain xmlns="http://schemas.openxmlformats.org/spreadsheetml/2006/main">
  <c r="E193" i="14" l="1"/>
  <c r="E93" i="14"/>
  <c r="E77" i="14"/>
  <c r="H43" i="14"/>
  <c r="G43" i="14"/>
  <c r="D38" i="14"/>
  <c r="F38" i="14"/>
  <c r="E38" i="14"/>
  <c r="F18" i="5"/>
  <c r="F25" i="5" s="1"/>
  <c r="E18" i="5"/>
  <c r="E25" i="5" s="1"/>
  <c r="C57" i="10"/>
  <c r="C19" i="10"/>
  <c r="B28" i="4"/>
  <c r="G172" i="14"/>
  <c r="D165" i="14"/>
  <c r="D142" i="14"/>
  <c r="B33" i="11"/>
  <c r="C33" i="11"/>
  <c r="C29" i="10"/>
  <c r="D106" i="14"/>
  <c r="I39" i="14"/>
  <c r="I40" i="14"/>
  <c r="B62" i="10" l="1"/>
  <c r="C29" i="5"/>
  <c r="D190" i="14" l="1"/>
  <c r="D193" i="14" s="1"/>
  <c r="B19" i="4"/>
  <c r="B64" i="10" l="1"/>
  <c r="B66" i="10" s="1"/>
  <c r="D21" i="7" l="1"/>
  <c r="F42" i="14" l="1"/>
  <c r="F43" i="14" s="1"/>
  <c r="E42" i="14"/>
  <c r="E43" i="14" s="1"/>
  <c r="D42" i="14"/>
  <c r="D43" i="14" s="1"/>
  <c r="B19" i="10" l="1"/>
  <c r="B31" i="10" s="1"/>
  <c r="E67" i="10" s="1"/>
  <c r="N30" i="7"/>
  <c r="M30" i="7"/>
  <c r="N29" i="7"/>
  <c r="M29" i="7"/>
  <c r="N28" i="7"/>
  <c r="M28" i="7"/>
  <c r="N27" i="7"/>
  <c r="M27" i="7"/>
  <c r="N26" i="7"/>
  <c r="N24" i="7"/>
  <c r="N23" i="7"/>
  <c r="N22" i="7"/>
  <c r="N20" i="7"/>
  <c r="N19" i="7"/>
  <c r="M19" i="7"/>
  <c r="N18" i="7"/>
  <c r="N17" i="7"/>
  <c r="M17" i="7"/>
  <c r="N16" i="7"/>
  <c r="M16" i="7"/>
  <c r="N15" i="7"/>
  <c r="M15" i="7"/>
  <c r="L14" i="7"/>
  <c r="N14" i="7" l="1"/>
  <c r="N21" i="7"/>
  <c r="G21" i="5" l="1"/>
  <c r="J24" i="7" l="1"/>
  <c r="E174" i="14" l="1"/>
  <c r="I33" i="14" l="1"/>
  <c r="D64" i="14" l="1"/>
  <c r="H78" i="14"/>
  <c r="D57" i="14"/>
  <c r="D58" i="14"/>
  <c r="D77" i="14" l="1"/>
  <c r="D78" i="14"/>
  <c r="F22" i="7"/>
  <c r="E22" i="7"/>
  <c r="C21" i="7"/>
  <c r="D31" i="7"/>
  <c r="D14" i="7"/>
  <c r="C14" i="7"/>
  <c r="C31" i="7"/>
  <c r="E30" i="7"/>
  <c r="E29" i="7"/>
  <c r="E28" i="7"/>
  <c r="E27" i="7"/>
  <c r="E26" i="7"/>
  <c r="E24" i="7"/>
  <c r="E23" i="7"/>
  <c r="E31" i="7" l="1"/>
  <c r="F21" i="7"/>
  <c r="F31" i="7"/>
  <c r="E21" i="7"/>
  <c r="B20" i="11" l="1"/>
  <c r="D19" i="14" l="1"/>
  <c r="E122" i="14" l="1"/>
  <c r="E165" i="14"/>
  <c r="J29" i="7" l="1"/>
  <c r="D28" i="4"/>
  <c r="D60" i="4" l="1"/>
  <c r="E132" i="14"/>
  <c r="E142" i="14" s="1"/>
  <c r="E26" i="14"/>
  <c r="C19" i="11"/>
  <c r="E17" i="14" l="1"/>
  <c r="I32" i="14"/>
  <c r="C20" i="11" l="1"/>
  <c r="E18" i="14" l="1"/>
  <c r="C64" i="10"/>
  <c r="C45" i="10"/>
  <c r="C66" i="10" l="1"/>
  <c r="J31" i="14" l="1"/>
  <c r="I41" i="14"/>
  <c r="I37" i="14"/>
  <c r="I36" i="14"/>
  <c r="I35" i="14"/>
  <c r="D64" i="10" l="1"/>
  <c r="I38" i="14" l="1"/>
  <c r="B40" i="10" l="1"/>
  <c r="E19" i="14"/>
  <c r="E10" i="14"/>
  <c r="B38" i="14"/>
  <c r="C38" i="14"/>
  <c r="B42" i="14"/>
  <c r="C42" i="14"/>
  <c r="B43" i="14" l="1"/>
  <c r="C43" i="14"/>
  <c r="E106" i="14" l="1"/>
  <c r="C31" i="11" l="1"/>
  <c r="B55" i="10"/>
  <c r="C31" i="10"/>
  <c r="F30" i="7" l="1"/>
  <c r="F29" i="7"/>
  <c r="F28" i="7"/>
  <c r="F27" i="7"/>
  <c r="F26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24" i="7" l="1"/>
  <c r="F23" i="7"/>
  <c r="F23" i="5" l="1"/>
  <c r="F22" i="5"/>
  <c r="F21" i="5"/>
  <c r="F20" i="5"/>
  <c r="B18" i="5"/>
  <c r="B25" i="5" s="1"/>
  <c r="F15" i="5"/>
  <c r="F14" i="5"/>
  <c r="B60" i="4" l="1"/>
  <c r="B62" i="4" l="1"/>
  <c r="D62" i="4" l="1"/>
  <c r="I42" i="14" l="1"/>
  <c r="I43" i="14" s="1"/>
</calcChain>
</file>

<file path=xl/comments1.xml><?xml version="1.0" encoding="utf-8"?>
<comments xmlns="http://schemas.openxmlformats.org/spreadsheetml/2006/main">
  <authors>
    <author>Elizabeth Garcia Jimenez</author>
  </authors>
  <commentList>
    <comment ref="A40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Esta cuenta en la nota no presenta balance.</t>
        </r>
      </text>
    </comment>
  </commentList>
</comments>
</file>

<file path=xl/comments2.xml><?xml version="1.0" encoding="utf-8"?>
<comments xmlns="http://schemas.openxmlformats.org/spreadsheetml/2006/main">
  <authors>
    <author>Elizabeth Garcia Jimenez</author>
  </authors>
  <commentList>
    <comment ref="D104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El resutado acumulado mas el ajuste presentan diferencias con lo que muestra el estado de situacion y el estado de rendimiento.</t>
        </r>
      </text>
    </comment>
    <comment ref="A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Nuevamente se </t>
        </r>
      </text>
    </comment>
    <comment ref="D106" authorId="0" shapeId="0">
      <text>
        <r>
          <rPr>
            <b/>
            <sz val="9"/>
            <color indexed="81"/>
            <rFont val="Tahoma"/>
            <family val="2"/>
          </rPr>
          <t>Elizabeth Garcia Jimenez:</t>
        </r>
        <r>
          <rPr>
            <sz val="9"/>
            <color indexed="81"/>
            <rFont val="Tahoma"/>
            <family val="2"/>
          </rPr>
          <t xml:space="preserve">
Persiste la misma observacion en el total de esta nota la misma no coincide con lo que muestra el estado de situacion.</t>
        </r>
      </text>
    </comment>
  </commentList>
</comments>
</file>

<file path=xl/sharedStrings.xml><?xml version="1.0" encoding="utf-8"?>
<sst xmlns="http://schemas.openxmlformats.org/spreadsheetml/2006/main" count="354" uniqueCount="285">
  <si>
    <t>(Valores en RD$)</t>
  </si>
  <si>
    <t>Estado de Flujo de Efectivo</t>
  </si>
  <si>
    <t>Flujo de efectivo procedentes de actividades operativas</t>
  </si>
  <si>
    <t>Cobros impuestos</t>
  </si>
  <si>
    <t>Contribuciones de la seguridad social</t>
  </si>
  <si>
    <t>Cobros por venta de bienes y servicios y arrendamientos</t>
  </si>
  <si>
    <t xml:space="preserve">Cobros de subvenciones, transferencias, y otras asignaciones </t>
  </si>
  <si>
    <t>Cobros de seguros por primas, reclamos y otros</t>
  </si>
  <si>
    <t>Cobros por contratos mantenidos para negocios o intercambio</t>
  </si>
  <si>
    <t>Cobros de intereses financieros</t>
  </si>
  <si>
    <t>Otros cobros</t>
  </si>
  <si>
    <t>Pagos a los trabajadores o en beneficio de ellos</t>
  </si>
  <si>
    <t>Pagos a proveedores</t>
  </si>
  <si>
    <t>Otros pagos</t>
  </si>
  <si>
    <t>Flujos de efectivo netos de las actividades de operación</t>
  </si>
  <si>
    <t>Flujos de efectivo de las actividades de inversión</t>
  </si>
  <si>
    <t>Cobros por venta de propiedad, planta y equipo</t>
  </si>
  <si>
    <t>Cobros por venta de intangibles y otros activos de largo plazo</t>
  </si>
  <si>
    <t xml:space="preserve">Cobros por títulos patrimoniales o de deuda y participación en asociaciones </t>
  </si>
  <si>
    <t>Cobros por reembolsos de préstamos o anticipos hechos a terceros</t>
  </si>
  <si>
    <t xml:space="preserve">Cobros por conceptos de contratos a futuro, a plazo, opciones o permuta </t>
  </si>
  <si>
    <t>Pagos por adquisición de propiedad, planta y equipo</t>
  </si>
  <si>
    <t xml:space="preserve">Pagos por adquisición de intangibles y otros activos de largo plazo </t>
  </si>
  <si>
    <t>Pagos por adquisición de títulos patrimoniales o de deuda y participación en asociaciones</t>
  </si>
  <si>
    <t xml:space="preserve">Pagos por otorgamiento de préstamos o anticipos hechos a terceros </t>
  </si>
  <si>
    <t xml:space="preserve">Pagos por conceptos de contratos a futuro, a plazo, opciones o permuta </t>
  </si>
  <si>
    <t>Pagos por costos de construcciones y desarrollos en proceso</t>
  </si>
  <si>
    <t>Flujos de efectivo netos por las actividades de inversión</t>
  </si>
  <si>
    <t>Flujos de efectivo de las actividades de financiación</t>
  </si>
  <si>
    <t>Cobro por emisión de títulos de deudas, bonos</t>
  </si>
  <si>
    <t>Cobro por préstamos, pagarés, hipotecas</t>
  </si>
  <si>
    <t>Cobro por aporte de accionista</t>
  </si>
  <si>
    <t xml:space="preserve">Cobro de los arrendatarios por contratos de arrendamientos financieros </t>
  </si>
  <si>
    <t>Pago reembolso en efectivo de los montos recibidos en emisión de títulos de deudas, bonos</t>
  </si>
  <si>
    <t>Pago reembolso en efectivo de los montos recibidos en préstamos, pagarés, hipotecas</t>
  </si>
  <si>
    <t xml:space="preserve">Pago reembolso de efectivo recibió por aporte de accionista </t>
  </si>
  <si>
    <t>Pago por distribución/dividendos al gobierno</t>
  </si>
  <si>
    <t>Pago de los arrendatarios por contratos de arrendamientos financieros</t>
  </si>
  <si>
    <t xml:space="preserve"> Otros pagos</t>
  </si>
  <si>
    <t>Flujos de efectivo netos por las actividades de financiación</t>
  </si>
  <si>
    <t xml:space="preserve">Incremento/(Disminución) neta en el efectivo y equivalentes al efectivo </t>
  </si>
  <si>
    <t>Efectivo y equivalentes al efectivo al principio del periodo</t>
  </si>
  <si>
    <t>Efectivo y equivalentes al efectivo al final del periodo</t>
  </si>
  <si>
    <t>Estado de Cambio de Activo Neto / Patrimonio</t>
  </si>
  <si>
    <t>Capital Aportado</t>
  </si>
  <si>
    <t>Cambios en Políticas Contables</t>
  </si>
  <si>
    <t>Revaluación</t>
  </si>
  <si>
    <t>Resultados Acumulados</t>
  </si>
  <si>
    <t>Total Activos Netos / Patrimonio</t>
  </si>
  <si>
    <t xml:space="preserve">Cambio en políticas contables </t>
  </si>
  <si>
    <t>Revaluación de Propiedad, planta y equipo</t>
  </si>
  <si>
    <t>Ajuste al patrimonio</t>
  </si>
  <si>
    <t>Resultado del período</t>
  </si>
  <si>
    <t>Efecto del gasto de depreciación de los activos revaluados</t>
  </si>
  <si>
    <t>Presupuesto sobre la Base de Efectivo</t>
  </si>
  <si>
    <t>(Clasificación de Ingresos y Gastos por Objeto)</t>
  </si>
  <si>
    <t>Concepto</t>
  </si>
  <si>
    <t>Presupuesto Reformado (A)</t>
  </si>
  <si>
    <t>Presupuesto Ejecutado (B)</t>
  </si>
  <si>
    <t>% de Variac Ejecución
(C=B/A)</t>
  </si>
  <si>
    <t>Variación
(D=A-B)</t>
  </si>
  <si>
    <t>Ingresos totales</t>
  </si>
  <si>
    <t>Impuestos</t>
  </si>
  <si>
    <t>Contribuciones Sociales</t>
  </si>
  <si>
    <t>Donaciones</t>
  </si>
  <si>
    <t>Transferencias</t>
  </si>
  <si>
    <t>Ingresos por contraprestación</t>
  </si>
  <si>
    <t>Otros ingresos</t>
  </si>
  <si>
    <t>Gastos totales</t>
  </si>
  <si>
    <t>Remuneraciones y contribuciones</t>
  </si>
  <si>
    <t>Contratación de servicios</t>
  </si>
  <si>
    <t>Materiales y suministros</t>
  </si>
  <si>
    <t>Bienes muebles, inmuebles e intangibles</t>
  </si>
  <si>
    <t>Obras</t>
  </si>
  <si>
    <t>Adquisición de Activos Financieros con fines de Políticas</t>
  </si>
  <si>
    <t>Gastos financieros</t>
  </si>
  <si>
    <t>Otros gastos</t>
  </si>
  <si>
    <r>
      <rPr>
        <b/>
        <sz val="14"/>
        <color rgb="FF231F20"/>
        <rFont val="Times New Roman"/>
        <family val="1"/>
      </rPr>
      <t>Resultado financiero (1-2)</t>
    </r>
  </si>
  <si>
    <t xml:space="preserve"> (Valores en RD$)</t>
  </si>
  <si>
    <t>Activos</t>
  </si>
  <si>
    <t>Activos corrientes</t>
  </si>
  <si>
    <t xml:space="preserve">Efectivo y equivalente de efectivo (Notas 7) </t>
  </si>
  <si>
    <t>Inventarios (Nota 8)</t>
  </si>
  <si>
    <t>Total activos corrientes</t>
  </si>
  <si>
    <t>Activos no corrientes</t>
  </si>
  <si>
    <t>Cuentas por cobrar a largo plazo (Notas 14)</t>
  </si>
  <si>
    <t>Documentos por cobrar (Nota 15)</t>
  </si>
  <si>
    <t>Inversiones a largo plazo (Nota 16)</t>
  </si>
  <si>
    <t>Otros activos financieros (Notas 17)</t>
  </si>
  <si>
    <t>Otros activos no financieros (Nota 20)</t>
  </si>
  <si>
    <t>Total activos no corrientes</t>
  </si>
  <si>
    <t>Pasivos corrientes</t>
  </si>
  <si>
    <t>Sobregiro bancario (Nota 21)</t>
  </si>
  <si>
    <t xml:space="preserve"> Préstamos a corto plazo (Nota 23)</t>
  </si>
  <si>
    <t xml:space="preserve">Parte corriente de préstamos a largo plazo (Nota 24) </t>
  </si>
  <si>
    <t xml:space="preserve"> Provisiones a corto plazo (Nota 26)</t>
  </si>
  <si>
    <t>Beneficios a empleados a corto plazo (Nota 27)</t>
  </si>
  <si>
    <t xml:space="preserve"> Pensiones (Nota 28)</t>
  </si>
  <si>
    <t>Otros pasivos corrientes (Nota 29)</t>
  </si>
  <si>
    <t>Total pasivos corrientes</t>
  </si>
  <si>
    <t>Pasivos no corrientes</t>
  </si>
  <si>
    <t>Cuentas por pagar a largo plazo (Nota 30)</t>
  </si>
  <si>
    <t>Préstamos a largo plazo (Nota 31)</t>
  </si>
  <si>
    <t xml:space="preserve">Instrumentos de deuda (Nota 32) </t>
  </si>
  <si>
    <t>Provisiones a largo plazo (Nota 33)</t>
  </si>
  <si>
    <t>Beneficios a empleados a largo plazo (Nota 34)</t>
  </si>
  <si>
    <t xml:space="preserve"> Otros pasivos no corrientes (Nota 35)</t>
  </si>
  <si>
    <t>Total pasivos no corrientes</t>
  </si>
  <si>
    <t>Capital</t>
  </si>
  <si>
    <t>Resultado del período (ahorro/desahorro)</t>
  </si>
  <si>
    <t>Resultado acumulado</t>
  </si>
  <si>
    <t>Patrimonio Neto</t>
  </si>
  <si>
    <t>Total Activos Netos/Patrimonio mas Pasivos</t>
  </si>
  <si>
    <t>Las notas en las páginas 1 a 18 son parte integral de estos Estados Financieros.</t>
  </si>
  <si>
    <t>Ingresos por transacciones con contraprestación</t>
  </si>
  <si>
    <t>Transferencias y donaciones</t>
  </si>
  <si>
    <t>Recargos, multas y otros ingresos</t>
  </si>
  <si>
    <t>Sueldos, salarios y beneficios a empleados</t>
  </si>
  <si>
    <t>Subvenciones y otros pagos por transferencias</t>
  </si>
  <si>
    <t>Suministros y material para consumo</t>
  </si>
  <si>
    <t>Gasto de depreciación y amortización</t>
  </si>
  <si>
    <t>Deterioro del valor de propiedad, planta y equipo</t>
  </si>
  <si>
    <t>Total gastos</t>
  </si>
  <si>
    <t>Alquileres y Rentas</t>
  </si>
  <si>
    <t>Transporte y Almacenaje</t>
  </si>
  <si>
    <t xml:space="preserve">Viaticos </t>
  </si>
  <si>
    <t>Publicidad , Impresión y encuadernacion</t>
  </si>
  <si>
    <t xml:space="preserve">Servicios Basicos  </t>
  </si>
  <si>
    <t xml:space="preserve">Descripción                                                                              </t>
  </si>
  <si>
    <t>Equipo de Transporte y Otros</t>
  </si>
  <si>
    <t>Mobiliario y Equipo de Oficina</t>
  </si>
  <si>
    <t>Maquinarias y Equipos Especializados</t>
  </si>
  <si>
    <t>Materiales y suministros varios consumidos</t>
  </si>
  <si>
    <t>Repuestos y accesorios para maquinaria y equipos
consumidos</t>
  </si>
  <si>
    <t>Combustibles, lubricantes, productos químicos y conexos consumidos</t>
  </si>
  <si>
    <t>Productos de minerales metálicos y no metálicos consumidos</t>
  </si>
  <si>
    <t>Productos de cuero, caucho y plástico consumidos</t>
  </si>
  <si>
    <t>Materiales y útiles médicos consumidos</t>
  </si>
  <si>
    <t>Productos de papel, cartón e impresos consumidos</t>
  </si>
  <si>
    <t>Textiles y vestuarios consumidos</t>
  </si>
  <si>
    <t>Alimentos y productos agroforestales consumidos</t>
  </si>
  <si>
    <t>Regalía Pascual</t>
  </si>
  <si>
    <t>Proporcion de vacaciones no distribuidas</t>
  </si>
  <si>
    <t>Horas extras</t>
  </si>
  <si>
    <t>Estado de Rendimiento Financiero</t>
  </si>
  <si>
    <t xml:space="preserve">                                                                                                           </t>
  </si>
  <si>
    <t>Resultados del Periodo (positivo o negativo)</t>
  </si>
  <si>
    <t>Nota# 12 Cuentas por pagar a corto plazo</t>
  </si>
  <si>
    <t xml:space="preserve">                                                                                                          </t>
  </si>
  <si>
    <t>Retiros o descargo</t>
  </si>
  <si>
    <t>Otros</t>
  </si>
  <si>
    <t>Superávit revaluación</t>
  </si>
  <si>
    <t>Adiciones</t>
  </si>
  <si>
    <t>Total</t>
  </si>
  <si>
    <t>Equipo,Transp y otros</t>
  </si>
  <si>
    <t>Mob. Y equ. de ofic.</t>
  </si>
  <si>
    <t>Maq. Y Equipos</t>
  </si>
  <si>
    <t>Edificios y
Componente</t>
  </si>
  <si>
    <t>Terrero</t>
  </si>
  <si>
    <t>Nota# 10 Propiedad planta y equipo</t>
  </si>
  <si>
    <t>Nota# 9 Pagos anticipados</t>
  </si>
  <si>
    <t>Inventario de Panfletos, Libros y otros para regalo</t>
  </si>
  <si>
    <t>Inventarios de materiales de consumo institucional</t>
  </si>
  <si>
    <t>Nota #8 Inventarios</t>
  </si>
  <si>
    <t xml:space="preserve">                                                                                                    </t>
  </si>
  <si>
    <t xml:space="preserve">Cuenta Receptora CUT #Banreservas                                             </t>
  </si>
  <si>
    <t>Nota #7 Efectivo y equivalentes de efectivo.</t>
  </si>
  <si>
    <t>Crisflor floristeria, SRL</t>
  </si>
  <si>
    <t>Inposdom</t>
  </si>
  <si>
    <t>Vimarte publicidad,E.I.R.L</t>
  </si>
  <si>
    <t>Agua cristal</t>
  </si>
  <si>
    <t>Directa S.R.L</t>
  </si>
  <si>
    <t xml:space="preserve"> E y R pest control service</t>
  </si>
  <si>
    <t>PA Catering</t>
  </si>
  <si>
    <t>PA, Catering S.R.L</t>
  </si>
  <si>
    <t>Banreservas</t>
  </si>
  <si>
    <t xml:space="preserve"> </t>
  </si>
  <si>
    <t>Editora Hoy, S.A.S</t>
  </si>
  <si>
    <t>Excelecias y Eventos S.R.L</t>
  </si>
  <si>
    <t>Grafica William, S.R.L</t>
  </si>
  <si>
    <t>Tecnotec E.I.R.L</t>
  </si>
  <si>
    <t>Vip catering Gourmet, S.R.L</t>
  </si>
  <si>
    <t>Floristeria Rosa Ines</t>
  </si>
  <si>
    <t xml:space="preserve">Renieve soluciones de ingenieria,E.I.R.L </t>
  </si>
  <si>
    <t xml:space="preserve">Impermeabilizacion de techo y canalizacion e desague </t>
  </si>
  <si>
    <t>Saldo al 31 de diciembre de 2022</t>
  </si>
  <si>
    <t>Total de cuentas por pagar</t>
  </si>
  <si>
    <t>Cuentas x pagar a proveedores a corto plazo</t>
  </si>
  <si>
    <t>Resultado del período (ahorro / desahorro)</t>
  </si>
  <si>
    <t>Estado de Situación Financiera</t>
  </si>
  <si>
    <t>Total de Pasivos</t>
  </si>
  <si>
    <t xml:space="preserve">Pagos por contribuciones </t>
  </si>
  <si>
    <t xml:space="preserve">Estado de Comparación de los Importes Presupuestados y Realizados </t>
  </si>
  <si>
    <t>Instituto Duartiano</t>
  </si>
  <si>
    <t xml:space="preserve">Pago Anticipado (Nota 9) </t>
  </si>
  <si>
    <t xml:space="preserve">Subvenciones y otros pagos por transferencia </t>
  </si>
  <si>
    <t xml:space="preserve">Pago Anticipago </t>
  </si>
  <si>
    <t xml:space="preserve">Capital inical </t>
  </si>
  <si>
    <t>Contribucion de riesgo laboral</t>
  </si>
  <si>
    <t xml:space="preserve">Contrbucion al seguro de pensiones </t>
  </si>
  <si>
    <t>Contribucion seguro salud</t>
  </si>
  <si>
    <t>Sueldos fijos</t>
  </si>
  <si>
    <t>Sueldos de carácter temporal</t>
  </si>
  <si>
    <t xml:space="preserve">Compensacióna a seguridad </t>
  </si>
  <si>
    <t>Ministerio de Cultura</t>
  </si>
  <si>
    <t>INSTITUTO DUARTIANO</t>
  </si>
  <si>
    <t>Servicios de Conservacion, Reparaciones menores e Inatalaciones Temporales</t>
  </si>
  <si>
    <t>transferencia corriente</t>
  </si>
  <si>
    <t>Total Ingresos</t>
  </si>
  <si>
    <t>Firma de Director o Presidente</t>
  </si>
  <si>
    <t>Firma del Financiero</t>
  </si>
  <si>
    <t>Firma del Enc. Admistrativo</t>
  </si>
  <si>
    <t>Firma del Contador</t>
  </si>
  <si>
    <t xml:space="preserve">Total activos </t>
  </si>
  <si>
    <t xml:space="preserve">Ajuste al Patrimonio </t>
  </si>
  <si>
    <t>Gasto de representacion</t>
  </si>
  <si>
    <t xml:space="preserve">        Firma del Financiero</t>
  </si>
  <si>
    <t xml:space="preserve">Total </t>
  </si>
  <si>
    <t>Prestaciones Economicas</t>
  </si>
  <si>
    <t>Nota# 15  Activos Netos/Patrimonio</t>
  </si>
  <si>
    <t xml:space="preserve">Nota# 16 Transferencia y donaciones </t>
  </si>
  <si>
    <t>Nota# 20 Suministro y materiales para consumo</t>
  </si>
  <si>
    <t xml:space="preserve">Nota# 21 Gastos de depreciación y amortización </t>
  </si>
  <si>
    <t xml:space="preserve">Nota# 22 Otros gastos </t>
  </si>
  <si>
    <t>Propiedad, planta y equipo neto (Nota 10)</t>
  </si>
  <si>
    <t>Activos intangibles (Nota 11)</t>
  </si>
  <si>
    <t>Cuentas por pagar a corto plazo (Nota 12)</t>
  </si>
  <si>
    <t>Cuentas por pagar a largo plazo (Nota 13 )</t>
  </si>
  <si>
    <t>Activos Netos/Patrimonio (Notas 15)</t>
  </si>
  <si>
    <t>Ingresos (Notas 16y 17)</t>
  </si>
  <si>
    <t>Gastos (Notas 18, 19, 20,21 y 22)</t>
  </si>
  <si>
    <r>
      <rPr>
        <b/>
        <sz val="11"/>
        <color theme="1"/>
        <rFont val="Calibri"/>
        <family val="2"/>
        <scheme val="minor"/>
      </rPr>
      <t>Tota</t>
    </r>
    <r>
      <rPr>
        <sz val="11"/>
        <color theme="1"/>
        <rFont val="Calibri"/>
        <family val="2"/>
        <scheme val="minor"/>
      </rPr>
      <t>l</t>
    </r>
  </si>
  <si>
    <t>Cargo del periodo</t>
  </si>
  <si>
    <t>Saldo al final  2022</t>
  </si>
  <si>
    <t>Saldo al final 2022</t>
  </si>
  <si>
    <t>Nota# 19 Subvenciones y otros pagos por transferencias</t>
  </si>
  <si>
    <t xml:space="preserve">Poder Ejecutivo </t>
  </si>
  <si>
    <t xml:space="preserve">Descripción                                                                            </t>
  </si>
  <si>
    <t>Sub-Total</t>
  </si>
  <si>
    <t>Proveedores</t>
  </si>
  <si>
    <t>Nota # 18 Sueldos, Salarios y beneficios a empleados</t>
  </si>
  <si>
    <t>-</t>
  </si>
  <si>
    <t>Al 31 de diciembre de 2023</t>
  </si>
  <si>
    <t>Al 31 de diciembre de 2023 y 2022</t>
  </si>
  <si>
    <t>Un detalle del efectivo y equivalente de efectivo al 31 de Diciembre de 2023 y 2022 es como sigue:</t>
  </si>
  <si>
    <t>Un detalle de las partidas de inventario al 31 de diciembre de 2023 y 2022 como sigue:</t>
  </si>
  <si>
    <t>Un detalle de los pagos anticipados  al 31 de diciembre de 2023 y 2022 es como sigue:</t>
  </si>
  <si>
    <t xml:space="preserve"> Un detalle de los activos netos al 31 de Diciembre  de 2023 y 2022, la composición del capital de la Institución es como sigue:  </t>
  </si>
  <si>
    <t>Un detalle de los ingresos por transferencias y donaciones  al 31  de Diciembre de 2023 y 2022 es como sigue:</t>
  </si>
  <si>
    <t>un detalle de otros ingresos es 2023 y 2022 es como sigue,</t>
  </si>
  <si>
    <t>Un detalle de las cuentas sueldos, salarios, beneficios a empleados al 31 de Diciembre 2023 y 2022 es como sigue:</t>
  </si>
  <si>
    <t>Un detalle de Subvenciones y otros pagos por transferencias de 2023 al 2022 es como sugue.</t>
  </si>
  <si>
    <t>Un detalle de los gastos de suministro y materiales para consumo al  31 de Diciembre de 2023 y 2022 es como sigue:</t>
  </si>
  <si>
    <t>Un detalle de los gastos de depreciación y amortización al  31 de  diciembre de 2023 y 2022 es como sigue:</t>
  </si>
  <si>
    <t>Un detalle de otros gastos  al  31 de Diciembre 2023 y  2022 es como sigue:</t>
  </si>
  <si>
    <t>BIEN</t>
  </si>
  <si>
    <t>Un detalle de las cuentas por pagar a corto plazo  al 31 de diciembre  de 2023 y 2022 es como sigue:</t>
  </si>
  <si>
    <t>Publicaciones Ahora S.A</t>
  </si>
  <si>
    <t>GTG  Industrial, SRL</t>
  </si>
  <si>
    <t>Ramirez y Mojica</t>
  </si>
  <si>
    <t>Soluciones Mejap</t>
  </si>
  <si>
    <t>Atarazana Restaurant</t>
  </si>
  <si>
    <t>Costos de adquisición  (2022)</t>
  </si>
  <si>
    <t>Obras de Arte</t>
  </si>
  <si>
    <t>Dep. Acum. al inicio 2022</t>
  </si>
  <si>
    <t>Equipo de Seguridad</t>
  </si>
  <si>
    <t>Prop. planta y equipos neto (2023)</t>
  </si>
  <si>
    <t>105,088.00</t>
  </si>
  <si>
    <t>853,390.00</t>
  </si>
  <si>
    <t>(294.010.29)</t>
  </si>
  <si>
    <t>Saldo al 31 de diciembre de 2023</t>
  </si>
  <si>
    <t>Vimarte publicidad</t>
  </si>
  <si>
    <t>Materiales y suministros de defensa, orden público,</t>
  </si>
  <si>
    <t xml:space="preserve"> NOTA: Estamos en proceso para el levantamiento de inventario en el SIAB.</t>
  </si>
  <si>
    <r>
      <rPr>
        <b/>
        <sz val="11"/>
        <color theme="1"/>
        <rFont val="Calibri"/>
        <family val="2"/>
        <scheme val="minor"/>
      </rPr>
      <t>NOTA</t>
    </r>
    <r>
      <rPr>
        <sz val="11"/>
        <color theme="1"/>
        <rFont val="Calibri"/>
        <family val="2"/>
        <scheme val="minor"/>
      </rPr>
      <t>: $ 304,937.70 Ingresos transferidos a la cuenta operativa de la  institucion, ingresos percibidos de : El espectaculo mi musica es mi bandera y desayuno por la patria.</t>
    </r>
  </si>
  <si>
    <t xml:space="preserve"> Ingresos por transacciones con contraprestaciones</t>
  </si>
  <si>
    <t>Nota #17  Ingresos por transacciones con contraprestaciones</t>
  </si>
  <si>
    <t xml:space="preserve"> Ingresos por transacciones  con contraprestaciones</t>
  </si>
  <si>
    <t>el ingreso de $75000 relizado por  la presidencia fue un pago de dichas taquillas por las actividades, dicho monto esta incluido en este valor</t>
  </si>
  <si>
    <t>Retiros (-) descargos</t>
  </si>
  <si>
    <t>Servicios e Instalaciones Tecnicas</t>
  </si>
  <si>
    <t>Un detalle de las cuentas por pagar a largo plazo al 31 de diciembre  de 2023 y 2022 es como sigue:</t>
  </si>
  <si>
    <t xml:space="preserve">Otros servicios no incluidos </t>
  </si>
  <si>
    <t xml:space="preserve">Otras contrataciones de servicios </t>
  </si>
  <si>
    <t>Seguros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</si>
</sst>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_-* #,##0.00\ _€_-;\-* #,##0.00\ _€_-;_-* &quot;-&quot;??\ _€_-;_-@_-"/>
    <numFmt numFmtId="166" formatCode="_(* #,##0_);_(* \(#,##0\);_(* &quot;-&quot;??_);_(@_)"/>
    <numFmt numFmtId="167" formatCode="_-* #,##0.00\ _€_-;\-* #,##0.00\ _€_-;_-* &quot;-&quot;??\ _€_-;_-@"/>
    <numFmt numFmtId="168" formatCode="_-* #,##0\ _€_-;\-* #,##0\ _€_-;_-* &quot;-&quot;??\ _€_-;_-@"/>
    <numFmt numFmtId="169" formatCode="###0;###0"/>
    <numFmt numFmtId="170" formatCode="###0.0;###0.0"/>
    <numFmt numFmtId="171" formatCode="_-* #,##0.0\ _€_-;\-* #,##0.0\ _€_-;_-* &quot;-&quot;??\ _€_-;_-@_-"/>
    <numFmt numFmtId="172" formatCode="_-* #,##0\ _€_-;\-* #,##0\ _€_-;_-* &quot;-&quot;??\ _€_-;_-@_-"/>
    <numFmt numFmtId="173" formatCode="_-* #.##0.00\ _€_-;\-* #.##0.00\ _€_-;_-* &quot;-&quot;??\ _€_-;_-@_-"/>
  </numFmts>
  <fonts count="65" x14ac:knownFonts="1">
    <font>
      <sz val="11"/>
      <color theme="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231F20"/>
      <name val="Times New Roman"/>
      <family val="1"/>
    </font>
    <font>
      <b/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u/>
      <sz val="12"/>
      <color rgb="FF231F20"/>
      <name val="Times New Roman"/>
      <family val="1"/>
    </font>
    <font>
      <sz val="14"/>
      <color theme="1"/>
      <name val="Calibri"/>
      <family val="2"/>
    </font>
    <font>
      <b/>
      <sz val="14"/>
      <color rgb="FF231F20"/>
      <name val="Times New Roman"/>
      <family val="1"/>
    </font>
    <font>
      <b/>
      <sz val="14"/>
      <color rgb="FF000000"/>
      <name val="Times New Roman"/>
      <family val="1"/>
    </font>
    <font>
      <b/>
      <sz val="14"/>
      <color theme="1"/>
      <name val="Times New Roman"/>
      <family val="1"/>
    </font>
    <font>
      <sz val="14"/>
      <color rgb="FF000000"/>
      <name val="Times New Roman"/>
      <family val="1"/>
    </font>
    <font>
      <sz val="14"/>
      <color theme="1"/>
      <name val="Times New Roman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rgb="FF231F20"/>
      <name val="Times New Roman"/>
      <family val="1"/>
    </font>
    <font>
      <b/>
      <sz val="12"/>
      <color theme="1"/>
      <name val="Calibri"/>
      <family val="2"/>
    </font>
    <font>
      <sz val="12"/>
      <color rgb="FF231F2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theme="1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6"/>
      <color rgb="FF231F20"/>
      <name val="Times New Roman"/>
      <family val="1"/>
    </font>
    <font>
      <sz val="16"/>
      <color theme="1"/>
      <name val="Calibri"/>
      <family val="2"/>
    </font>
    <font>
      <b/>
      <sz val="16"/>
      <color theme="1"/>
      <name val="Calibri"/>
      <family val="2"/>
    </font>
    <font>
      <b/>
      <sz val="16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0"/>
      <color rgb="FFFF0000"/>
      <name val="Calibri"/>
      <family val="2"/>
      <scheme val="minor"/>
    </font>
    <font>
      <sz val="14"/>
      <color rgb="FF231F20"/>
      <name val="Times New Roman"/>
      <family val="1"/>
    </font>
    <font>
      <sz val="11"/>
      <color rgb="FF9C6500"/>
      <name val="Calibri"/>
      <family val="2"/>
      <scheme val="minor"/>
    </font>
    <font>
      <b/>
      <sz val="10"/>
      <color theme="1"/>
      <name val="Times New Roman"/>
      <family val="1"/>
    </font>
    <font>
      <sz val="11"/>
      <color rgb="FF006100"/>
      <name val="Calibri"/>
      <family val="2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color rgb="FF231F2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theme="2" tint="-0.1499984740745262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 style="thin">
        <color theme="2" tint="-0.14999847407452621"/>
      </bottom>
      <diagonal/>
    </border>
    <border>
      <left style="thin">
        <color theme="2" tint="-0.14999847407452621"/>
      </left>
      <right/>
      <top style="thin">
        <color indexed="64"/>
      </top>
      <bottom style="double">
        <color indexed="64"/>
      </bottom>
      <diagonal/>
    </border>
    <border>
      <left style="thin">
        <color theme="2" tint="-0.14999847407452621"/>
      </left>
      <right style="thin">
        <color theme="2" tint="-0.14999847407452621"/>
      </right>
      <top/>
      <bottom/>
      <diagonal/>
    </border>
    <border>
      <left/>
      <right/>
      <top/>
      <bottom style="thin">
        <color theme="3" tint="0.499984740745262"/>
      </bottom>
      <diagonal/>
    </border>
    <border>
      <left/>
      <right/>
      <top style="thin">
        <color theme="2" tint="-0.14999847407452621"/>
      </top>
      <bottom/>
      <diagonal/>
    </border>
    <border>
      <left/>
      <right style="thin">
        <color theme="2" tint="-0.14999847407452621"/>
      </right>
      <top style="thin">
        <color theme="2" tint="-0.14999847407452621"/>
      </top>
      <bottom style="thin">
        <color theme="2" tint="-0.14999847407452621"/>
      </bottom>
      <diagonal/>
    </border>
    <border>
      <left style="thin">
        <color theme="2" tint="-0.14999847407452621"/>
      </left>
      <right style="thin">
        <color theme="2" tint="-0.14999847407452621"/>
      </right>
      <top style="thin">
        <color theme="2" tint="-0.14999847407452621"/>
      </top>
      <bottom style="thin">
        <color indexed="64"/>
      </bottom>
      <diagonal/>
    </border>
    <border>
      <left/>
      <right/>
      <top/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double">
        <color indexed="64"/>
      </bottom>
      <diagonal/>
    </border>
    <border>
      <left/>
      <right style="thin">
        <color theme="2" tint="-0.14999847407452621"/>
      </right>
      <top style="double">
        <color indexed="64"/>
      </top>
      <bottom/>
      <diagonal/>
    </border>
    <border>
      <left style="thin">
        <color theme="2" tint="-0.14999847407452621"/>
      </left>
      <right style="thin">
        <color theme="2" tint="-0.14999847407452621"/>
      </right>
      <top style="thin">
        <color indexed="64"/>
      </top>
      <bottom/>
      <diagonal/>
    </border>
    <border>
      <left style="thin">
        <color theme="2" tint="-0.14999847407452621"/>
      </left>
      <right/>
      <top style="thin">
        <color theme="2" tint="-0.14999847407452621"/>
      </top>
      <bottom style="thin">
        <color theme="2" tint="-0.14999847407452621"/>
      </bottom>
      <diagonal/>
    </border>
    <border>
      <left/>
      <right style="thin">
        <color theme="2" tint="-0.14999847407452621"/>
      </right>
      <top/>
      <bottom style="double">
        <color indexed="64"/>
      </bottom>
      <diagonal/>
    </border>
    <border>
      <left/>
      <right style="thin">
        <color theme="2" tint="-0.14999847407452621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2" tint="-0.14999847407452621"/>
      </top>
      <bottom style="thin">
        <color indexed="64"/>
      </bottom>
      <diagonal/>
    </border>
    <border>
      <left/>
      <right style="thin">
        <color theme="2" tint="-0.14999847407452621"/>
      </right>
      <top style="thin">
        <color theme="2" tint="-0.14999847407452621"/>
      </top>
      <bottom/>
      <diagonal/>
    </border>
    <border>
      <left/>
      <right style="thin">
        <color theme="2" tint="-0.14999847407452621"/>
      </right>
      <top/>
      <bottom style="thin">
        <color theme="2" tint="-0.14999847407452621"/>
      </bottom>
      <diagonal/>
    </border>
  </borders>
  <cellStyleXfs count="7">
    <xf numFmtId="0" fontId="0" fillId="0" borderId="0"/>
    <xf numFmtId="0" fontId="19" fillId="0" borderId="0"/>
    <xf numFmtId="165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43" fontId="43" fillId="0" borderId="0" applyFont="0" applyFill="0" applyBorder="0" applyAlignment="0" applyProtection="0"/>
    <xf numFmtId="0" fontId="59" fillId="5" borderId="0" applyNumberFormat="0" applyBorder="0" applyAlignment="0" applyProtection="0"/>
    <xf numFmtId="0" fontId="61" fillId="6" borderId="0" applyNumberFormat="0" applyBorder="0" applyAlignment="0" applyProtection="0"/>
  </cellStyleXfs>
  <cellXfs count="492">
    <xf numFmtId="0" fontId="0" fillId="0" borderId="0" xfId="0"/>
    <xf numFmtId="0" fontId="20" fillId="0" borderId="0" xfId="0" applyFont="1"/>
    <xf numFmtId="166" fontId="20" fillId="0" borderId="0" xfId="0" applyNumberFormat="1" applyFont="1"/>
    <xf numFmtId="43" fontId="20" fillId="0" borderId="0" xfId="0" applyNumberFormat="1" applyFont="1"/>
    <xf numFmtId="0" fontId="20" fillId="0" borderId="0" xfId="0" applyFont="1" applyAlignment="1">
      <alignment horizontal="center"/>
    </xf>
    <xf numFmtId="167" fontId="20" fillId="0" borderId="0" xfId="0" applyNumberFormat="1" applyFont="1"/>
    <xf numFmtId="168" fontId="20" fillId="0" borderId="0" xfId="0" applyNumberFormat="1" applyFont="1"/>
    <xf numFmtId="0" fontId="24" fillId="0" borderId="0" xfId="0" applyFont="1"/>
    <xf numFmtId="0" fontId="27" fillId="0" borderId="0" xfId="0" applyFont="1"/>
    <xf numFmtId="0" fontId="28" fillId="0" borderId="0" xfId="0" applyFont="1" applyAlignment="1">
      <alignment vertical="center"/>
    </xf>
    <xf numFmtId="0" fontId="29" fillId="0" borderId="0" xfId="0" applyFont="1" applyAlignment="1">
      <alignment vertical="center"/>
    </xf>
    <xf numFmtId="0" fontId="27" fillId="0" borderId="0" xfId="0" applyFont="1" applyAlignment="1">
      <alignment vertical="top"/>
    </xf>
    <xf numFmtId="0" fontId="34" fillId="0" borderId="0" xfId="0" applyFont="1"/>
    <xf numFmtId="167" fontId="34" fillId="0" borderId="0" xfId="0" applyNumberFormat="1" applyFont="1"/>
    <xf numFmtId="0" fontId="36" fillId="0" borderId="0" xfId="0" applyFont="1"/>
    <xf numFmtId="43" fontId="37" fillId="0" borderId="1" xfId="0" applyNumberFormat="1" applyFont="1" applyBorder="1" applyAlignment="1">
      <alignment horizontal="center" vertical="center"/>
    </xf>
    <xf numFmtId="43" fontId="35" fillId="0" borderId="1" xfId="0" applyNumberFormat="1" applyFont="1" applyBorder="1" applyAlignment="1">
      <alignment horizontal="center" vertical="center"/>
    </xf>
    <xf numFmtId="0" fontId="19" fillId="0" borderId="0" xfId="1"/>
    <xf numFmtId="4" fontId="19" fillId="0" borderId="0" xfId="1" applyNumberFormat="1"/>
    <xf numFmtId="43" fontId="19" fillId="0" borderId="0" xfId="1" applyNumberFormat="1"/>
    <xf numFmtId="166" fontId="39" fillId="0" borderId="0" xfId="2" applyNumberFormat="1" applyFont="1" applyBorder="1" applyAlignment="1">
      <alignment horizontal="right"/>
    </xf>
    <xf numFmtId="0" fontId="40" fillId="0" borderId="0" xfId="1" applyFont="1"/>
    <xf numFmtId="166" fontId="40" fillId="0" borderId="0" xfId="2" applyNumberFormat="1" applyFont="1" applyBorder="1" applyAlignment="1">
      <alignment horizontal="right"/>
    </xf>
    <xf numFmtId="0" fontId="39" fillId="0" borderId="0" xfId="1" applyFont="1"/>
    <xf numFmtId="165" fontId="40" fillId="0" borderId="0" xfId="2" applyFont="1"/>
    <xf numFmtId="165" fontId="0" fillId="0" borderId="0" xfId="2" applyFont="1"/>
    <xf numFmtId="173" fontId="19" fillId="0" borderId="0" xfId="1" applyNumberFormat="1"/>
    <xf numFmtId="0" fontId="38" fillId="0" borderId="0" xfId="1" applyFont="1"/>
    <xf numFmtId="0" fontId="38" fillId="0" borderId="1" xfId="1" applyFont="1" applyBorder="1"/>
    <xf numFmtId="166" fontId="40" fillId="0" borderId="0" xfId="2" applyNumberFormat="1" applyFont="1" applyAlignment="1">
      <alignment horizontal="right"/>
    </xf>
    <xf numFmtId="43" fontId="19" fillId="0" borderId="0" xfId="4" applyFont="1"/>
    <xf numFmtId="43" fontId="0" fillId="0" borderId="0" xfId="4" applyFont="1"/>
    <xf numFmtId="43" fontId="38" fillId="0" borderId="0" xfId="4" applyFont="1"/>
    <xf numFmtId="43" fontId="24" fillId="0" borderId="0" xfId="4" applyFont="1"/>
    <xf numFmtId="43" fontId="20" fillId="0" borderId="0" xfId="4" applyFont="1"/>
    <xf numFmtId="43" fontId="0" fillId="0" borderId="0" xfId="0" applyNumberFormat="1"/>
    <xf numFmtId="43" fontId="18" fillId="0" borderId="0" xfId="4" applyFont="1"/>
    <xf numFmtId="166" fontId="40" fillId="0" borderId="0" xfId="1" applyNumberFormat="1" applyFont="1"/>
    <xf numFmtId="0" fontId="0" fillId="0" borderId="0" xfId="0"/>
    <xf numFmtId="165" fontId="19" fillId="0" borderId="0" xfId="1" applyNumberFormat="1"/>
    <xf numFmtId="0" fontId="0" fillId="0" borderId="0" xfId="0"/>
    <xf numFmtId="0" fontId="40" fillId="0" borderId="0" xfId="1" applyFont="1" applyBorder="1"/>
    <xf numFmtId="43" fontId="34" fillId="0" borderId="0" xfId="0" applyNumberFormat="1" applyFont="1"/>
    <xf numFmtId="165" fontId="40" fillId="0" borderId="0" xfId="2" applyFont="1" applyAlignment="1">
      <alignment horizontal="left"/>
    </xf>
    <xf numFmtId="0" fontId="19" fillId="0" borderId="0" xfId="1" applyAlignment="1">
      <alignment horizontal="left"/>
    </xf>
    <xf numFmtId="0" fontId="0" fillId="0" borderId="0" xfId="0"/>
    <xf numFmtId="0" fontId="0" fillId="0" borderId="0" xfId="0"/>
    <xf numFmtId="0" fontId="20" fillId="0" borderId="0" xfId="0" applyFont="1" applyFill="1"/>
    <xf numFmtId="3" fontId="27" fillId="0" borderId="0" xfId="0" applyNumberFormat="1" applyFont="1"/>
    <xf numFmtId="43" fontId="37" fillId="0" borderId="8" xfId="0" applyNumberFormat="1" applyFont="1" applyBorder="1" applyAlignment="1">
      <alignment horizontal="center" vertical="center"/>
    </xf>
    <xf numFmtId="43" fontId="37" fillId="0" borderId="0" xfId="0" applyNumberFormat="1" applyFont="1" applyFill="1" applyBorder="1" applyAlignment="1">
      <alignment horizontal="center" vertical="center"/>
    </xf>
    <xf numFmtId="43" fontId="23" fillId="0" borderId="0" xfId="0" applyNumberFormat="1" applyFont="1" applyFill="1" applyBorder="1" applyAlignment="1">
      <alignment horizontal="center" vertical="center"/>
    </xf>
    <xf numFmtId="43" fontId="27" fillId="0" borderId="0" xfId="0" applyNumberFormat="1" applyFont="1"/>
    <xf numFmtId="0" fontId="20" fillId="0" borderId="0" xfId="0" applyFont="1" applyBorder="1"/>
    <xf numFmtId="0" fontId="25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 wrapText="1"/>
    </xf>
    <xf numFmtId="0" fontId="25" fillId="0" borderId="0" xfId="0" applyFont="1" applyBorder="1" applyAlignment="1">
      <alignment vertical="center" wrapText="1"/>
    </xf>
    <xf numFmtId="43" fontId="20" fillId="0" borderId="0" xfId="0" applyNumberFormat="1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center" vertical="center" wrapText="1"/>
    </xf>
    <xf numFmtId="166" fontId="21" fillId="4" borderId="0" xfId="0" applyNumberFormat="1" applyFont="1" applyFill="1" applyBorder="1" applyAlignment="1">
      <alignment horizontal="center" vertical="center" wrapText="1"/>
    </xf>
    <xf numFmtId="0" fontId="33" fillId="0" borderId="0" xfId="0" applyFont="1" applyBorder="1" applyAlignment="1">
      <alignment wrapText="1"/>
    </xf>
    <xf numFmtId="166" fontId="23" fillId="0" borderId="0" xfId="0" applyNumberFormat="1" applyFont="1" applyBorder="1" applyAlignment="1">
      <alignment horizontal="center" vertical="center" wrapText="1"/>
    </xf>
    <xf numFmtId="166" fontId="23" fillId="4" borderId="0" xfId="0" applyNumberFormat="1" applyFont="1" applyFill="1" applyBorder="1" applyAlignment="1">
      <alignment horizontal="center" vertical="center" wrapText="1"/>
    </xf>
    <xf numFmtId="166" fontId="25" fillId="0" borderId="0" xfId="0" applyNumberFormat="1" applyFont="1" applyBorder="1" applyAlignment="1">
      <alignment horizontal="center" vertical="center" wrapText="1"/>
    </xf>
    <xf numFmtId="166" fontId="26" fillId="0" borderId="0" xfId="0" applyNumberFormat="1" applyFont="1" applyBorder="1" applyAlignment="1">
      <alignment horizontal="center" vertical="center" wrapText="1"/>
    </xf>
    <xf numFmtId="166" fontId="20" fillId="0" borderId="0" xfId="0" applyNumberFormat="1" applyFont="1" applyBorder="1"/>
    <xf numFmtId="0" fontId="23" fillId="0" borderId="0" xfId="0" applyFont="1" applyFill="1" applyBorder="1" applyAlignment="1">
      <alignment horizontal="left" vertical="center" wrapText="1"/>
    </xf>
    <xf numFmtId="166" fontId="21" fillId="0" borderId="0" xfId="0" applyNumberFormat="1" applyFont="1" applyFill="1" applyBorder="1" applyAlignment="1">
      <alignment horizontal="center" vertical="center" wrapText="1"/>
    </xf>
    <xf numFmtId="166" fontId="20" fillId="0" borderId="0" xfId="0" applyNumberFormat="1" applyFont="1" applyBorder="1" applyAlignment="1">
      <alignment vertical="center" wrapText="1"/>
    </xf>
    <xf numFmtId="166" fontId="23" fillId="0" borderId="0" xfId="0" applyNumberFormat="1" applyFont="1" applyBorder="1" applyAlignment="1">
      <alignment horizontal="right" vertical="center" wrapText="1"/>
    </xf>
    <xf numFmtId="166" fontId="21" fillId="2" borderId="0" xfId="0" applyNumberFormat="1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left" vertical="center" wrapText="1"/>
    </xf>
    <xf numFmtId="0" fontId="25" fillId="0" borderId="0" xfId="0" applyFont="1" applyFill="1" applyBorder="1" applyAlignment="1">
      <alignment vertical="center" wrapText="1"/>
    </xf>
    <xf numFmtId="43" fontId="20" fillId="0" borderId="0" xfId="0" applyNumberFormat="1" applyFont="1" applyBorder="1"/>
    <xf numFmtId="0" fontId="23" fillId="0" borderId="0" xfId="0" applyFont="1" applyBorder="1" applyAlignment="1">
      <alignment vertical="center"/>
    </xf>
    <xf numFmtId="0" fontId="25" fillId="0" borderId="0" xfId="0" applyFont="1" applyBorder="1" applyAlignment="1">
      <alignment horizontal="right" vertical="center" wrapText="1"/>
    </xf>
    <xf numFmtId="43" fontId="25" fillId="4" borderId="0" xfId="0" applyNumberFormat="1" applyFont="1" applyFill="1" applyBorder="1" applyAlignment="1">
      <alignment horizontal="center" vertical="center" wrapText="1"/>
    </xf>
    <xf numFmtId="43" fontId="25" fillId="0" borderId="0" xfId="0" applyNumberFormat="1" applyFont="1" applyBorder="1" applyAlignment="1">
      <alignment horizontal="center" vertical="center" wrapText="1"/>
    </xf>
    <xf numFmtId="166" fontId="22" fillId="0" borderId="0" xfId="0" applyNumberFormat="1" applyFont="1" applyBorder="1" applyAlignment="1">
      <alignment horizontal="center" vertical="center" wrapText="1"/>
    </xf>
    <xf numFmtId="165" fontId="41" fillId="0" borderId="0" xfId="2" applyFont="1" applyBorder="1"/>
    <xf numFmtId="165" fontId="42" fillId="0" borderId="0" xfId="2" applyFont="1" applyBorder="1"/>
    <xf numFmtId="0" fontId="0" fillId="0" borderId="0" xfId="0"/>
    <xf numFmtId="0" fontId="20" fillId="0" borderId="0" xfId="0" applyFont="1" applyBorder="1"/>
    <xf numFmtId="0" fontId="34" fillId="0" borderId="0" xfId="0" applyFont="1" applyBorder="1"/>
    <xf numFmtId="0" fontId="35" fillId="0" borderId="0" xfId="0" applyFont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36" fillId="0" borderId="0" xfId="0" applyFont="1" applyBorder="1"/>
    <xf numFmtId="0" fontId="37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center" vertical="center"/>
    </xf>
    <xf numFmtId="167" fontId="37" fillId="0" borderId="0" xfId="0" applyNumberFormat="1" applyFont="1" applyBorder="1" applyAlignment="1">
      <alignment horizontal="center" vertical="center"/>
    </xf>
    <xf numFmtId="0" fontId="37" fillId="0" borderId="0" xfId="0" applyFont="1" applyFill="1" applyBorder="1" applyAlignment="1">
      <alignment horizontal="left" vertical="center"/>
    </xf>
    <xf numFmtId="43" fontId="37" fillId="0" borderId="0" xfId="0" applyNumberFormat="1" applyFont="1" applyBorder="1" applyAlignment="1">
      <alignment horizontal="center" vertical="center"/>
    </xf>
    <xf numFmtId="43" fontId="37" fillId="4" borderId="0" xfId="0" applyNumberFormat="1" applyFont="1" applyFill="1" applyBorder="1" applyAlignment="1">
      <alignment horizontal="center" vertical="center"/>
    </xf>
    <xf numFmtId="0" fontId="34" fillId="0" borderId="0" xfId="0" applyFont="1" applyBorder="1" applyAlignment="1">
      <alignment horizontal="left" vertical="center"/>
    </xf>
    <xf numFmtId="43" fontId="34" fillId="0" borderId="0" xfId="0" applyNumberFormat="1" applyFont="1" applyBorder="1"/>
    <xf numFmtId="0" fontId="35" fillId="0" borderId="0" xfId="0" applyFont="1" applyBorder="1" applyAlignment="1">
      <alignment horizontal="left" vertical="center"/>
    </xf>
    <xf numFmtId="0" fontId="23" fillId="0" borderId="0" xfId="0" applyFont="1" applyBorder="1" applyAlignment="1">
      <alignment horizontal="left" vertical="center"/>
    </xf>
    <xf numFmtId="167" fontId="34" fillId="0" borderId="0" xfId="0" applyNumberFormat="1" applyFont="1" applyBorder="1"/>
    <xf numFmtId="0" fontId="37" fillId="0" borderId="0" xfId="0" applyFont="1" applyBorder="1" applyAlignment="1">
      <alignment vertical="center"/>
    </xf>
    <xf numFmtId="0" fontId="27" fillId="0" borderId="0" xfId="0" applyFont="1" applyBorder="1" applyAlignment="1">
      <alignment vertical="top"/>
    </xf>
    <xf numFmtId="0" fontId="30" fillId="0" borderId="0" xfId="0" applyFont="1" applyBorder="1" applyAlignment="1">
      <alignment horizontal="center" vertical="top" wrapText="1"/>
    </xf>
    <xf numFmtId="169" fontId="29" fillId="0" borderId="0" xfId="0" applyNumberFormat="1" applyFont="1" applyBorder="1" applyAlignment="1">
      <alignment horizontal="left" vertical="top" wrapText="1"/>
    </xf>
    <xf numFmtId="0" fontId="30" fillId="0" borderId="0" xfId="0" applyFont="1" applyBorder="1" applyAlignment="1">
      <alignment horizontal="left" vertical="top" wrapText="1"/>
    </xf>
    <xf numFmtId="43" fontId="30" fillId="0" borderId="0" xfId="0" applyNumberFormat="1" applyFont="1" applyBorder="1" applyAlignment="1">
      <alignment horizontal="center" vertical="top" wrapText="1"/>
    </xf>
    <xf numFmtId="9" fontId="30" fillId="0" borderId="0" xfId="0" applyNumberFormat="1" applyFont="1" applyBorder="1" applyAlignment="1">
      <alignment horizontal="center" vertical="top" wrapText="1"/>
    </xf>
    <xf numFmtId="167" fontId="30" fillId="0" borderId="0" xfId="0" applyNumberFormat="1" applyFont="1" applyBorder="1" applyAlignment="1">
      <alignment horizontal="center" vertical="top" wrapText="1"/>
    </xf>
    <xf numFmtId="170" fontId="31" fillId="0" borderId="0" xfId="0" applyNumberFormat="1" applyFont="1" applyBorder="1" applyAlignment="1">
      <alignment horizontal="left" vertical="top" wrapText="1"/>
    </xf>
    <xf numFmtId="0" fontId="32" fillId="0" borderId="0" xfId="0" applyFont="1" applyBorder="1" applyAlignment="1">
      <alignment horizontal="left" vertical="top" wrapText="1"/>
    </xf>
    <xf numFmtId="43" fontId="32" fillId="0" borderId="0" xfId="0" applyNumberFormat="1" applyFont="1" applyBorder="1" applyAlignment="1">
      <alignment horizontal="center" vertical="top" wrapText="1"/>
    </xf>
    <xf numFmtId="0" fontId="32" fillId="0" borderId="0" xfId="0" applyFont="1" applyFill="1" applyBorder="1" applyAlignment="1">
      <alignment horizontal="left" vertical="top" wrapText="1"/>
    </xf>
    <xf numFmtId="0" fontId="27" fillId="0" borderId="0" xfId="0" applyFont="1" applyBorder="1"/>
    <xf numFmtId="0" fontId="27" fillId="0" borderId="0" xfId="0" applyFont="1" applyBorder="1" applyAlignment="1">
      <alignment horizontal="left" vertical="top" wrapText="1"/>
    </xf>
    <xf numFmtId="0" fontId="30" fillId="0" borderId="0" xfId="0" applyFont="1" applyFill="1" applyBorder="1" applyAlignment="1">
      <alignment horizontal="left" vertical="center" wrapText="1"/>
    </xf>
    <xf numFmtId="167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left" vertical="center" wrapText="1"/>
    </xf>
    <xf numFmtId="9" fontId="30" fillId="0" borderId="0" xfId="0" applyNumberFormat="1" applyFont="1" applyBorder="1" applyAlignment="1">
      <alignment horizontal="center" vertical="center" wrapText="1"/>
    </xf>
    <xf numFmtId="0" fontId="30" fillId="0" borderId="0" xfId="0" applyFont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top"/>
    </xf>
    <xf numFmtId="0" fontId="23" fillId="0" borderId="0" xfId="0" applyFont="1" applyFill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center" vertical="center" wrapText="1"/>
    </xf>
    <xf numFmtId="167" fontId="25" fillId="0" borderId="0" xfId="0" applyNumberFormat="1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5" fillId="0" borderId="5" xfId="0" applyFont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center" wrapText="1"/>
    </xf>
    <xf numFmtId="43" fontId="24" fillId="0" borderId="0" xfId="0" applyNumberFormat="1" applyFont="1"/>
    <xf numFmtId="0" fontId="20" fillId="0" borderId="0" xfId="0" applyFont="1" applyBorder="1" applyAlignment="1">
      <alignment vertical="center"/>
    </xf>
    <xf numFmtId="167" fontId="20" fillId="0" borderId="0" xfId="0" applyNumberFormat="1" applyFont="1" applyBorder="1"/>
    <xf numFmtId="0" fontId="22" fillId="0" borderId="0" xfId="0" applyFont="1" applyBorder="1" applyAlignment="1">
      <alignment vertical="center"/>
    </xf>
    <xf numFmtId="0" fontId="2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1" fontId="21" fillId="0" borderId="0" xfId="0" applyNumberFormat="1" applyFont="1" applyBorder="1" applyAlignment="1">
      <alignment horizontal="center" vertical="center" wrapText="1"/>
    </xf>
    <xf numFmtId="0" fontId="21" fillId="4" borderId="0" xfId="0" applyFont="1" applyFill="1" applyBorder="1" applyAlignment="1">
      <alignment vertical="center" wrapText="1"/>
    </xf>
    <xf numFmtId="0" fontId="21" fillId="0" borderId="0" xfId="0" applyFont="1" applyFill="1" applyBorder="1" applyAlignment="1">
      <alignment vertical="center" wrapText="1"/>
    </xf>
    <xf numFmtId="0" fontId="22" fillId="0" borderId="0" xfId="0" applyFont="1" applyBorder="1" applyAlignment="1">
      <alignment vertical="center" wrapText="1"/>
    </xf>
    <xf numFmtId="0" fontId="20" fillId="0" borderId="0" xfId="0" applyFont="1" applyBorder="1" applyAlignment="1">
      <alignment vertical="top" wrapText="1"/>
    </xf>
    <xf numFmtId="0" fontId="22" fillId="0" borderId="0" xfId="0" applyFont="1" applyBorder="1" applyAlignment="1">
      <alignment horizontal="left" vertical="center" wrapText="1"/>
    </xf>
    <xf numFmtId="166" fontId="21" fillId="0" borderId="0" xfId="0" applyNumberFormat="1" applyFont="1" applyBorder="1" applyAlignment="1">
      <alignment horizontal="left" vertical="center" wrapText="1"/>
    </xf>
    <xf numFmtId="0" fontId="21" fillId="0" borderId="0" xfId="0" applyFont="1" applyBorder="1" applyAlignment="1">
      <alignment horizontal="left" vertical="center" wrapText="1"/>
    </xf>
    <xf numFmtId="0" fontId="22" fillId="0" borderId="0" xfId="0" applyFont="1" applyFill="1" applyBorder="1" applyAlignment="1">
      <alignment vertical="center" wrapText="1"/>
    </xf>
    <xf numFmtId="43" fontId="35" fillId="0" borderId="7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0" fillId="0" borderId="0" xfId="0"/>
    <xf numFmtId="0" fontId="20" fillId="0" borderId="0" xfId="0" applyFont="1" applyBorder="1"/>
    <xf numFmtId="166" fontId="21" fillId="0" borderId="0" xfId="0" applyNumberFormat="1" applyFont="1" applyFill="1" applyBorder="1" applyAlignment="1">
      <alignment horizontal="left" vertical="center" wrapText="1"/>
    </xf>
    <xf numFmtId="0" fontId="17" fillId="0" borderId="0" xfId="1" applyFont="1"/>
    <xf numFmtId="0" fontId="38" fillId="0" borderId="0" xfId="1" applyFont="1" applyAlignment="1">
      <alignment horizontal="center"/>
    </xf>
    <xf numFmtId="43" fontId="17" fillId="0" borderId="3" xfId="4" applyFont="1" applyBorder="1" applyAlignment="1">
      <alignment horizontal="right"/>
    </xf>
    <xf numFmtId="166" fontId="38" fillId="0" borderId="2" xfId="2" applyNumberFormat="1" applyFont="1" applyBorder="1" applyAlignment="1">
      <alignment horizontal="right"/>
    </xf>
    <xf numFmtId="166" fontId="17" fillId="0" borderId="0" xfId="2" applyNumberFormat="1" applyFont="1" applyBorder="1" applyAlignment="1">
      <alignment horizontal="right"/>
    </xf>
    <xf numFmtId="0" fontId="38" fillId="0" borderId="0" xfId="1" applyFont="1" applyFill="1"/>
    <xf numFmtId="0" fontId="17" fillId="0" borderId="0" xfId="1" applyFont="1" applyFill="1"/>
    <xf numFmtId="0" fontId="38" fillId="0" borderId="0" xfId="1" applyFont="1" applyFill="1" applyAlignment="1">
      <alignment horizontal="center"/>
    </xf>
    <xf numFmtId="166" fontId="17" fillId="0" borderId="3" xfId="2" applyNumberFormat="1" applyFont="1" applyFill="1" applyBorder="1" applyAlignment="1">
      <alignment horizontal="right"/>
    </xf>
    <xf numFmtId="166" fontId="38" fillId="0" borderId="0" xfId="2" applyNumberFormat="1" applyFont="1" applyFill="1" applyBorder="1" applyAlignment="1">
      <alignment horizontal="right"/>
    </xf>
    <xf numFmtId="166" fontId="17" fillId="0" borderId="0" xfId="2" applyNumberFormat="1" applyFont="1" applyFill="1" applyBorder="1" applyAlignment="1">
      <alignment horizontal="right"/>
    </xf>
    <xf numFmtId="166" fontId="51" fillId="0" borderId="0" xfId="2" applyNumberFormat="1" applyFont="1" applyFill="1" applyBorder="1" applyAlignment="1">
      <alignment horizontal="right"/>
    </xf>
    <xf numFmtId="0" fontId="17" fillId="0" borderId="1" xfId="1" applyFont="1" applyBorder="1"/>
    <xf numFmtId="0" fontId="38" fillId="0" borderId="1" xfId="1" applyFont="1" applyBorder="1" applyAlignment="1">
      <alignment horizontal="center"/>
    </xf>
    <xf numFmtId="0" fontId="38" fillId="0" borderId="1" xfId="1" applyFont="1" applyBorder="1" applyAlignment="1">
      <alignment horizontal="center" wrapText="1"/>
    </xf>
    <xf numFmtId="0" fontId="38" fillId="0" borderId="1" xfId="1" applyFont="1" applyBorder="1" applyAlignment="1">
      <alignment wrapText="1"/>
    </xf>
    <xf numFmtId="165" fontId="38" fillId="0" borderId="1" xfId="2" applyFont="1" applyBorder="1" applyAlignment="1"/>
    <xf numFmtId="165" fontId="38" fillId="0" borderId="1" xfId="2" applyFont="1" applyBorder="1"/>
    <xf numFmtId="0" fontId="17" fillId="0" borderId="1" xfId="1" applyFont="1" applyFill="1" applyBorder="1"/>
    <xf numFmtId="165" fontId="17" fillId="0" borderId="1" xfId="2" applyFont="1" applyFill="1" applyBorder="1"/>
    <xf numFmtId="165" fontId="38" fillId="0" borderId="1" xfId="2" applyFont="1" applyFill="1" applyBorder="1"/>
    <xf numFmtId="165" fontId="17" fillId="0" borderId="1" xfId="2" applyFont="1" applyBorder="1"/>
    <xf numFmtId="0" fontId="38" fillId="4" borderId="1" xfId="1" applyFont="1" applyFill="1" applyBorder="1" applyAlignment="1">
      <alignment wrapText="1"/>
    </xf>
    <xf numFmtId="165" fontId="38" fillId="4" borderId="1" xfId="2" applyFont="1" applyFill="1" applyBorder="1"/>
    <xf numFmtId="165" fontId="17" fillId="0" borderId="0" xfId="2" applyFont="1"/>
    <xf numFmtId="165" fontId="38" fillId="0" borderId="0" xfId="2" applyFont="1" applyFill="1" applyBorder="1"/>
    <xf numFmtId="166" fontId="38" fillId="0" borderId="2" xfId="2" applyNumberFormat="1" applyFont="1" applyFill="1" applyBorder="1" applyAlignment="1">
      <alignment horizontal="right"/>
    </xf>
    <xf numFmtId="166" fontId="38" fillId="0" borderId="0" xfId="2" applyNumberFormat="1" applyFont="1" applyBorder="1" applyAlignment="1">
      <alignment horizontal="right"/>
    </xf>
    <xf numFmtId="0" fontId="17" fillId="4" borderId="0" xfId="1" applyFont="1" applyFill="1"/>
    <xf numFmtId="0" fontId="38" fillId="0" borderId="0" xfId="1" applyFont="1" applyAlignment="1">
      <alignment horizontal="right"/>
    </xf>
    <xf numFmtId="3" fontId="17" fillId="0" borderId="0" xfId="1" applyNumberFormat="1" applyFont="1"/>
    <xf numFmtId="0" fontId="50" fillId="0" borderId="0" xfId="1" applyFont="1" applyFill="1"/>
    <xf numFmtId="0" fontId="17" fillId="0" borderId="0" xfId="1" applyFont="1" applyAlignment="1">
      <alignment horizontal="right"/>
    </xf>
    <xf numFmtId="0" fontId="38" fillId="0" borderId="0" xfId="1" applyFont="1" applyBorder="1"/>
    <xf numFmtId="3" fontId="17" fillId="0" borderId="0" xfId="1" applyNumberFormat="1" applyFont="1" applyAlignment="1">
      <alignment horizontal="right"/>
    </xf>
    <xf numFmtId="0" fontId="17" fillId="0" borderId="0" xfId="1" applyFont="1" applyAlignment="1">
      <alignment horizontal="left" wrapText="1"/>
    </xf>
    <xf numFmtId="9" fontId="17" fillId="0" borderId="0" xfId="3" applyFont="1" applyAlignment="1">
      <alignment horizontal="center"/>
    </xf>
    <xf numFmtId="166" fontId="17" fillId="0" borderId="0" xfId="1" applyNumberFormat="1" applyFont="1"/>
    <xf numFmtId="172" fontId="17" fillId="0" borderId="0" xfId="2" applyNumberFormat="1" applyFont="1"/>
    <xf numFmtId="43" fontId="17" fillId="0" borderId="0" xfId="2" applyNumberFormat="1" applyFont="1" applyBorder="1" applyAlignment="1">
      <alignment horizontal="right"/>
    </xf>
    <xf numFmtId="0" fontId="17" fillId="0" borderId="0" xfId="1" applyFont="1" applyAlignment="1">
      <alignment horizontal="left"/>
    </xf>
    <xf numFmtId="43" fontId="38" fillId="0" borderId="2" xfId="2" applyNumberFormat="1" applyFont="1" applyFill="1" applyBorder="1" applyAlignment="1">
      <alignment horizontal="right"/>
    </xf>
    <xf numFmtId="43" fontId="43" fillId="0" borderId="0" xfId="2" applyNumberFormat="1" applyFont="1"/>
    <xf numFmtId="0" fontId="38" fillId="4" borderId="0" xfId="1" applyFont="1" applyFill="1"/>
    <xf numFmtId="171" fontId="38" fillId="0" borderId="0" xfId="2" applyNumberFormat="1" applyFont="1" applyBorder="1"/>
    <xf numFmtId="0" fontId="17" fillId="0" borderId="0" xfId="1" applyFont="1" applyBorder="1"/>
    <xf numFmtId="0" fontId="21" fillId="0" borderId="0" xfId="0" applyFont="1" applyFill="1" applyBorder="1" applyAlignment="1">
      <alignment vertical="center"/>
    </xf>
    <xf numFmtId="0" fontId="20" fillId="0" borderId="0" xfId="0" applyFont="1" applyAlignment="1"/>
    <xf numFmtId="166" fontId="21" fillId="0" borderId="0" xfId="0" applyNumberFormat="1" applyFont="1" applyBorder="1" applyAlignment="1">
      <alignment horizontal="center" vertical="center"/>
    </xf>
    <xf numFmtId="0" fontId="0" fillId="0" borderId="0" xfId="0" applyAlignment="1"/>
    <xf numFmtId="165" fontId="16" fillId="0" borderId="1" xfId="2" applyFont="1" applyBorder="1"/>
    <xf numFmtId="165" fontId="16" fillId="0" borderId="1" xfId="2" applyFont="1" applyFill="1" applyBorder="1"/>
    <xf numFmtId="165" fontId="16" fillId="0" borderId="1" xfId="2" applyFont="1" applyFill="1" applyBorder="1" applyAlignment="1">
      <alignment horizontal="left" indent="1"/>
    </xf>
    <xf numFmtId="165" fontId="16" fillId="4" borderId="1" xfId="2" applyFont="1" applyFill="1" applyBorder="1"/>
    <xf numFmtId="0" fontId="38" fillId="0" borderId="0" xfId="1" applyFont="1" applyAlignment="1">
      <alignment horizontal="center" vertical="center"/>
    </xf>
    <xf numFmtId="0" fontId="38" fillId="0" borderId="7" xfId="1" applyFont="1" applyBorder="1"/>
    <xf numFmtId="0" fontId="40" fillId="0" borderId="0" xfId="1" applyFont="1" applyAlignment="1">
      <alignment horizontal="center"/>
    </xf>
    <xf numFmtId="3" fontId="17" fillId="0" borderId="0" xfId="1" applyNumberFormat="1" applyFont="1" applyBorder="1" applyAlignment="1"/>
    <xf numFmtId="0" fontId="17" fillId="0" borderId="0" xfId="1" applyFont="1" applyAlignment="1">
      <alignment wrapText="1"/>
    </xf>
    <xf numFmtId="0" fontId="16" fillId="0" borderId="0" xfId="1" applyFont="1" applyAlignment="1">
      <alignment horizontal="left" wrapText="1"/>
    </xf>
    <xf numFmtId="0" fontId="17" fillId="0" borderId="0" xfId="1" applyFont="1" applyAlignment="1"/>
    <xf numFmtId="43" fontId="17" fillId="0" borderId="0" xfId="4" applyFont="1"/>
    <xf numFmtId="43" fontId="17" fillId="0" borderId="0" xfId="4" applyFont="1" applyFill="1"/>
    <xf numFmtId="43" fontId="17" fillId="0" borderId="0" xfId="4" applyFont="1" applyBorder="1" applyAlignment="1">
      <alignment horizontal="right"/>
    </xf>
    <xf numFmtId="43" fontId="17" fillId="0" borderId="0" xfId="4" applyFont="1" applyFill="1" applyBorder="1" applyAlignment="1">
      <alignment horizontal="right"/>
    </xf>
    <xf numFmtId="0" fontId="17" fillId="0" borderId="0" xfId="1" applyFont="1" applyFill="1" applyAlignment="1">
      <alignment wrapText="1"/>
    </xf>
    <xf numFmtId="4" fontId="38" fillId="0" borderId="0" xfId="1" applyNumberFormat="1" applyFont="1" applyBorder="1"/>
    <xf numFmtId="43" fontId="17" fillId="0" borderId="0" xfId="4" applyFont="1" applyAlignment="1">
      <alignment horizontal="right"/>
    </xf>
    <xf numFmtId="43" fontId="38" fillId="0" borderId="2" xfId="4" applyFont="1" applyBorder="1" applyAlignment="1">
      <alignment horizontal="right"/>
    </xf>
    <xf numFmtId="43" fontId="16" fillId="0" borderId="0" xfId="4" applyFont="1" applyAlignment="1">
      <alignment horizontal="center"/>
    </xf>
    <xf numFmtId="0" fontId="17" fillId="0" borderId="0" xfId="1" applyFont="1" applyBorder="1" applyAlignment="1">
      <alignment horizontal="right"/>
    </xf>
    <xf numFmtId="166" fontId="17" fillId="0" borderId="2" xfId="2" applyNumberFormat="1" applyFont="1" applyFill="1" applyBorder="1" applyAlignment="1">
      <alignment horizontal="right"/>
    </xf>
    <xf numFmtId="43" fontId="52" fillId="0" borderId="0" xfId="0" applyNumberFormat="1" applyFont="1" applyFill="1" applyBorder="1" applyAlignment="1">
      <alignment horizontal="center" vertical="top" wrapText="1"/>
    </xf>
    <xf numFmtId="43" fontId="38" fillId="0" borderId="7" xfId="4" applyFont="1" applyFill="1" applyBorder="1" applyAlignment="1">
      <alignment horizontal="right"/>
    </xf>
    <xf numFmtId="43" fontId="16" fillId="0" borderId="3" xfId="4" applyFont="1" applyFill="1" applyBorder="1" applyAlignment="1">
      <alignment horizontal="right"/>
    </xf>
    <xf numFmtId="4" fontId="38" fillId="0" borderId="7" xfId="1" applyNumberFormat="1" applyFont="1" applyBorder="1"/>
    <xf numFmtId="4" fontId="16" fillId="0" borderId="3" xfId="1" applyNumberFormat="1" applyFont="1" applyBorder="1" applyAlignment="1">
      <alignment horizontal="right"/>
    </xf>
    <xf numFmtId="165" fontId="54" fillId="0" borderId="0" xfId="2" applyFont="1"/>
    <xf numFmtId="0" fontId="55" fillId="0" borderId="0" xfId="1" applyFont="1"/>
    <xf numFmtId="165" fontId="19" fillId="0" borderId="0" xfId="2"/>
    <xf numFmtId="3" fontId="19" fillId="0" borderId="0" xfId="1" applyNumberFormat="1"/>
    <xf numFmtId="165" fontId="57" fillId="0" borderId="0" xfId="2" applyFont="1"/>
    <xf numFmtId="0" fontId="56" fillId="0" borderId="0" xfId="1" applyFont="1"/>
    <xf numFmtId="0" fontId="15" fillId="0" borderId="0" xfId="1" applyFont="1"/>
    <xf numFmtId="2" fontId="32" fillId="0" borderId="0" xfId="0" applyNumberFormat="1" applyFont="1" applyBorder="1" applyAlignment="1">
      <alignment horizontal="right"/>
    </xf>
    <xf numFmtId="2" fontId="27" fillId="0" borderId="0" xfId="0" applyNumberFormat="1" applyFont="1" applyBorder="1" applyAlignment="1">
      <alignment horizontal="right"/>
    </xf>
    <xf numFmtId="2" fontId="30" fillId="0" borderId="0" xfId="0" applyNumberFormat="1" applyFont="1" applyBorder="1" applyAlignment="1">
      <alignment horizontal="center" vertical="center" wrapText="1"/>
    </xf>
    <xf numFmtId="2" fontId="27" fillId="0" borderId="0" xfId="0" applyNumberFormat="1" applyFont="1"/>
    <xf numFmtId="2" fontId="32" fillId="4" borderId="0" xfId="0" applyNumberFormat="1" applyFont="1" applyFill="1" applyBorder="1" applyAlignment="1">
      <alignment horizontal="right" vertical="top" wrapText="1"/>
    </xf>
    <xf numFmtId="2" fontId="58" fillId="4" borderId="0" xfId="0" applyNumberFormat="1" applyFont="1" applyFill="1" applyBorder="1" applyAlignment="1">
      <alignment horizontal="right" vertical="center"/>
    </xf>
    <xf numFmtId="0" fontId="14" fillId="0" borderId="0" xfId="1" applyFont="1"/>
    <xf numFmtId="0" fontId="14" fillId="0" borderId="0" xfId="1" applyFont="1" applyFill="1"/>
    <xf numFmtId="0" fontId="14" fillId="4" borderId="0" xfId="1" applyFont="1" applyFill="1"/>
    <xf numFmtId="4" fontId="30" fillId="0" borderId="0" xfId="0" applyNumberFormat="1" applyFont="1" applyBorder="1" applyAlignment="1">
      <alignment horizontal="center" vertical="top"/>
    </xf>
    <xf numFmtId="164" fontId="32" fillId="0" borderId="0" xfId="0" applyNumberFormat="1" applyFont="1" applyBorder="1" applyAlignment="1">
      <alignment horizontal="center" vertical="top" wrapText="1"/>
    </xf>
    <xf numFmtId="164" fontId="32" fillId="0" borderId="0" xfId="0" applyNumberFormat="1" applyFont="1" applyBorder="1" applyAlignment="1">
      <alignment horizontal="right"/>
    </xf>
    <xf numFmtId="164" fontId="27" fillId="0" borderId="0" xfId="0" applyNumberFormat="1" applyFont="1"/>
    <xf numFmtId="167" fontId="60" fillId="0" borderId="0" xfId="0" applyNumberFormat="1" applyFont="1" applyBorder="1" applyAlignment="1">
      <alignment horizontal="center" vertical="center" wrapText="1"/>
    </xf>
    <xf numFmtId="0" fontId="59" fillId="5" borderId="0" xfId="5"/>
    <xf numFmtId="3" fontId="21" fillId="0" borderId="0" xfId="0" applyNumberFormat="1" applyFont="1" applyBorder="1" applyAlignment="1">
      <alignment horizontal="right" vertical="center" wrapText="1"/>
    </xf>
    <xf numFmtId="2" fontId="17" fillId="0" borderId="0" xfId="1" applyNumberFormat="1" applyFont="1"/>
    <xf numFmtId="0" fontId="13" fillId="0" borderId="0" xfId="1" applyFont="1"/>
    <xf numFmtId="0" fontId="38" fillId="0" borderId="0" xfId="2" applyNumberFormat="1" applyFont="1" applyBorder="1" applyAlignment="1">
      <alignment horizontal="right"/>
    </xf>
    <xf numFmtId="0" fontId="17" fillId="0" borderId="3" xfId="1" applyFont="1" applyBorder="1"/>
    <xf numFmtId="0" fontId="11" fillId="0" borderId="0" xfId="1" applyFont="1"/>
    <xf numFmtId="43" fontId="16" fillId="0" borderId="0" xfId="4" applyFont="1" applyBorder="1" applyAlignment="1">
      <alignment horizontal="center"/>
    </xf>
    <xf numFmtId="166" fontId="19" fillId="0" borderId="0" xfId="1" applyNumberFormat="1"/>
    <xf numFmtId="43" fontId="11" fillId="0" borderId="0" xfId="4" applyFont="1" applyBorder="1" applyAlignment="1">
      <alignment horizontal="right"/>
    </xf>
    <xf numFmtId="0" fontId="11" fillId="4" borderId="9" xfId="1" applyFont="1" applyFill="1" applyBorder="1"/>
    <xf numFmtId="0" fontId="17" fillId="0" borderId="9" xfId="1" applyFont="1" applyBorder="1"/>
    <xf numFmtId="43" fontId="16" fillId="0" borderId="9" xfId="4" applyFont="1" applyBorder="1" applyAlignment="1">
      <alignment horizontal="center"/>
    </xf>
    <xf numFmtId="0" fontId="17" fillId="4" borderId="9" xfId="1" applyFont="1" applyFill="1" applyBorder="1"/>
    <xf numFmtId="43" fontId="43" fillId="0" borderId="10" xfId="2" applyNumberFormat="1" applyFont="1" applyBorder="1"/>
    <xf numFmtId="0" fontId="17" fillId="4" borderId="9" xfId="1" applyFont="1" applyFill="1" applyBorder="1" applyAlignment="1">
      <alignment horizontal="right"/>
    </xf>
    <xf numFmtId="0" fontId="17" fillId="0" borderId="9" xfId="1" applyFont="1" applyBorder="1" applyAlignment="1">
      <alignment horizontal="right"/>
    </xf>
    <xf numFmtId="0" fontId="38" fillId="4" borderId="9" xfId="1" applyFont="1" applyFill="1" applyBorder="1"/>
    <xf numFmtId="0" fontId="38" fillId="4" borderId="9" xfId="1" applyFont="1" applyFill="1" applyBorder="1" applyAlignment="1"/>
    <xf numFmtId="0" fontId="38" fillId="4" borderId="9" xfId="1" applyFont="1" applyFill="1" applyBorder="1" applyAlignment="1">
      <alignment horizontal="center"/>
    </xf>
    <xf numFmtId="43" fontId="17" fillId="0" borderId="9" xfId="4" applyFont="1" applyBorder="1" applyAlignment="1">
      <alignment horizontal="right"/>
    </xf>
    <xf numFmtId="0" fontId="38" fillId="0" borderId="9" xfId="1" applyFont="1" applyBorder="1" applyAlignment="1">
      <alignment horizontal="center" wrapText="1"/>
    </xf>
    <xf numFmtId="0" fontId="38" fillId="0" borderId="9" xfId="1" applyFont="1" applyBorder="1"/>
    <xf numFmtId="171" fontId="38" fillId="0" borderId="9" xfId="2" applyNumberFormat="1" applyFont="1" applyBorder="1"/>
    <xf numFmtId="0" fontId="10" fillId="0" borderId="0" xfId="1" applyFont="1"/>
    <xf numFmtId="0" fontId="20" fillId="0" borderId="9" xfId="0" applyFont="1" applyBorder="1"/>
    <xf numFmtId="166" fontId="21" fillId="4" borderId="9" xfId="0" applyNumberFormat="1" applyFont="1" applyFill="1" applyBorder="1" applyAlignment="1">
      <alignment horizontal="center" vertical="center" wrapText="1"/>
    </xf>
    <xf numFmtId="166" fontId="23" fillId="4" borderId="9" xfId="0" applyNumberFormat="1" applyFont="1" applyFill="1" applyBorder="1" applyAlignment="1">
      <alignment horizontal="center" vertical="center" wrapText="1"/>
    </xf>
    <xf numFmtId="166" fontId="25" fillId="4" borderId="9" xfId="0" applyNumberFormat="1" applyFont="1" applyFill="1" applyBorder="1" applyAlignment="1">
      <alignment horizontal="center" vertical="center" wrapText="1"/>
    </xf>
    <xf numFmtId="166" fontId="26" fillId="4" borderId="9" xfId="0" applyNumberFormat="1" applyFont="1" applyFill="1" applyBorder="1" applyAlignment="1">
      <alignment horizontal="center" vertical="center" wrapText="1"/>
    </xf>
    <xf numFmtId="0" fontId="20" fillId="4" borderId="9" xfId="0" applyFont="1" applyFill="1" applyBorder="1"/>
    <xf numFmtId="43" fontId="37" fillId="4" borderId="9" xfId="0" applyNumberFormat="1" applyFont="1" applyFill="1" applyBorder="1" applyAlignment="1">
      <alignment horizontal="center" vertical="center"/>
    </xf>
    <xf numFmtId="0" fontId="37" fillId="0" borderId="9" xfId="0" applyFont="1" applyBorder="1" applyAlignment="1">
      <alignment horizontal="left" vertical="center"/>
    </xf>
    <xf numFmtId="0" fontId="23" fillId="4" borderId="9" xfId="0" applyFont="1" applyFill="1" applyBorder="1" applyAlignment="1">
      <alignment horizontal="left" vertical="center"/>
    </xf>
    <xf numFmtId="0" fontId="25" fillId="0" borderId="9" xfId="0" applyFont="1" applyBorder="1" applyAlignment="1">
      <alignment horizontal="left" vertical="center"/>
    </xf>
    <xf numFmtId="43" fontId="37" fillId="0" borderId="9" xfId="0" applyNumberFormat="1" applyFont="1" applyFill="1" applyBorder="1" applyAlignment="1">
      <alignment horizontal="center" vertical="center"/>
    </xf>
    <xf numFmtId="0" fontId="34" fillId="0" borderId="0" xfId="0" applyFont="1" applyFill="1" applyBorder="1"/>
    <xf numFmtId="167" fontId="34" fillId="0" borderId="0" xfId="0" applyNumberFormat="1" applyFont="1" applyFill="1"/>
    <xf numFmtId="43" fontId="34" fillId="4" borderId="9" xfId="0" applyNumberFormat="1" applyFont="1" applyFill="1" applyBorder="1"/>
    <xf numFmtId="164" fontId="27" fillId="0" borderId="9" xfId="0" applyNumberFormat="1" applyFont="1" applyBorder="1" applyAlignment="1">
      <alignment horizontal="right"/>
    </xf>
    <xf numFmtId="164" fontId="32" fillId="4" borderId="9" xfId="0" applyNumberFormat="1" applyFont="1" applyFill="1" applyBorder="1" applyAlignment="1">
      <alignment horizontal="right" vertical="top" wrapText="1"/>
    </xf>
    <xf numFmtId="164" fontId="32" fillId="4" borderId="9" xfId="0" applyNumberFormat="1" applyFont="1" applyFill="1" applyBorder="1" applyAlignment="1">
      <alignment horizontal="center" vertical="top" wrapText="1"/>
    </xf>
    <xf numFmtId="166" fontId="22" fillId="0" borderId="13" xfId="0" applyNumberFormat="1" applyFont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166" fontId="22" fillId="0" borderId="2" xfId="0" applyNumberFormat="1" applyFont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166" fontId="22" fillId="4" borderId="2" xfId="0" applyNumberFormat="1" applyFont="1" applyFill="1" applyBorder="1" applyAlignment="1">
      <alignment horizontal="center" vertical="center" wrapText="1"/>
    </xf>
    <xf numFmtId="43" fontId="30" fillId="0" borderId="2" xfId="0" applyNumberFormat="1" applyFont="1" applyBorder="1" applyAlignment="1">
      <alignment horizontal="center" vertical="center" wrapText="1"/>
    </xf>
    <xf numFmtId="43" fontId="34" fillId="4" borderId="15" xfId="0" applyNumberFormat="1" applyFont="1" applyFill="1" applyBorder="1"/>
    <xf numFmtId="43" fontId="35" fillId="4" borderId="16" xfId="0" applyNumberFormat="1" applyFont="1" applyFill="1" applyBorder="1" applyAlignment="1">
      <alignment horizontal="center" vertical="center"/>
    </xf>
    <xf numFmtId="43" fontId="35" fillId="0" borderId="2" xfId="0" applyNumberFormat="1" applyFont="1" applyBorder="1" applyAlignment="1">
      <alignment horizontal="center" vertical="center"/>
    </xf>
    <xf numFmtId="43" fontId="34" fillId="4" borderId="17" xfId="0" applyNumberFormat="1" applyFont="1" applyFill="1" applyBorder="1"/>
    <xf numFmtId="166" fontId="23" fillId="4" borderId="10" xfId="0" applyNumberFormat="1" applyFont="1" applyFill="1" applyBorder="1" applyAlignment="1">
      <alignment horizontal="center" vertical="center" wrapText="1"/>
    </xf>
    <xf numFmtId="166" fontId="25" fillId="4" borderId="14" xfId="0" applyNumberFormat="1" applyFont="1" applyFill="1" applyBorder="1" applyAlignment="1">
      <alignment horizontal="center" vertical="center" wrapText="1"/>
    </xf>
    <xf numFmtId="166" fontId="25" fillId="4" borderId="10" xfId="0" applyNumberFormat="1" applyFont="1" applyFill="1" applyBorder="1" applyAlignment="1">
      <alignment horizontal="center" vertical="center" wrapText="1"/>
    </xf>
    <xf numFmtId="166" fontId="25" fillId="4" borderId="15" xfId="0" applyNumberFormat="1" applyFont="1" applyFill="1" applyBorder="1" applyAlignment="1">
      <alignment horizontal="center" vertical="center" wrapText="1"/>
    </xf>
    <xf numFmtId="166" fontId="22" fillId="0" borderId="18" xfId="0" applyNumberFormat="1" applyFont="1" applyBorder="1" applyAlignment="1">
      <alignment horizontal="center" vertical="center" wrapText="1"/>
    </xf>
    <xf numFmtId="166" fontId="20" fillId="0" borderId="19" xfId="0" applyNumberFormat="1" applyFont="1" applyBorder="1" applyAlignment="1">
      <alignment vertical="center" wrapText="1"/>
    </xf>
    <xf numFmtId="0" fontId="21" fillId="0" borderId="9" xfId="0" applyFont="1" applyBorder="1" applyAlignment="1">
      <alignment horizontal="center" vertical="center" wrapText="1"/>
    </xf>
    <xf numFmtId="1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Border="1" applyAlignment="1">
      <alignment horizontal="center" vertical="center" wrapText="1"/>
    </xf>
    <xf numFmtId="166" fontId="21" fillId="0" borderId="9" xfId="0" applyNumberFormat="1" applyFont="1" applyFill="1" applyBorder="1" applyAlignment="1">
      <alignment horizontal="center" vertical="center" wrapText="1"/>
    </xf>
    <xf numFmtId="166" fontId="21" fillId="0" borderId="20" xfId="0" applyNumberFormat="1" applyFont="1" applyBorder="1" applyAlignment="1">
      <alignment horizontal="center" vertical="center" wrapText="1"/>
    </xf>
    <xf numFmtId="0" fontId="21" fillId="0" borderId="9" xfId="0" applyFont="1" applyBorder="1" applyAlignment="1">
      <alignment vertical="center" wrapText="1"/>
    </xf>
    <xf numFmtId="0" fontId="21" fillId="4" borderId="9" xfId="0" applyFont="1" applyFill="1" applyBorder="1" applyAlignment="1">
      <alignment vertical="center" wrapText="1"/>
    </xf>
    <xf numFmtId="0" fontId="21" fillId="0" borderId="9" xfId="0" applyFont="1" applyFill="1" applyBorder="1" applyAlignment="1">
      <alignment vertical="center" wrapText="1"/>
    </xf>
    <xf numFmtId="0" fontId="30" fillId="0" borderId="0" xfId="0" applyNumberFormat="1" applyFont="1" applyBorder="1" applyAlignment="1">
      <alignment horizontal="center" vertical="top" wrapText="1"/>
    </xf>
    <xf numFmtId="0" fontId="32" fillId="0" borderId="0" xfId="0" applyNumberFormat="1" applyFont="1" applyBorder="1" applyAlignment="1">
      <alignment horizontal="center" vertical="top" wrapText="1"/>
    </xf>
    <xf numFmtId="3" fontId="32" fillId="0" borderId="0" xfId="0" applyNumberFormat="1" applyFont="1" applyBorder="1" applyAlignment="1">
      <alignment horizontal="right" vertical="top" wrapText="1"/>
    </xf>
    <xf numFmtId="0" fontId="32" fillId="0" borderId="0" xfId="0" applyNumberFormat="1" applyFont="1" applyBorder="1" applyAlignment="1">
      <alignment horizontal="right" vertical="top" wrapText="1"/>
    </xf>
    <xf numFmtId="164" fontId="32" fillId="0" borderId="0" xfId="0" applyNumberFormat="1" applyFont="1" applyBorder="1" applyAlignment="1">
      <alignment horizontal="right" vertical="top" wrapText="1"/>
    </xf>
    <xf numFmtId="43" fontId="30" fillId="0" borderId="2" xfId="0" applyNumberFormat="1" applyFont="1" applyBorder="1" applyAlignment="1">
      <alignment horizontal="right" vertical="center" wrapText="1"/>
    </xf>
    <xf numFmtId="164" fontId="58" fillId="4" borderId="9" xfId="0" applyNumberFormat="1" applyFont="1" applyFill="1" applyBorder="1" applyAlignment="1">
      <alignment horizontal="right" vertical="center"/>
    </xf>
    <xf numFmtId="0" fontId="20" fillId="4" borderId="10" xfId="0" applyFont="1" applyFill="1" applyBorder="1"/>
    <xf numFmtId="166" fontId="21" fillId="4" borderId="11" xfId="0" applyNumberFormat="1" applyFont="1" applyFill="1" applyBorder="1" applyAlignment="1">
      <alignment horizontal="center" vertical="center" wrapText="1"/>
    </xf>
    <xf numFmtId="0" fontId="38" fillId="0" borderId="0" xfId="1" applyFont="1" applyFill="1" applyAlignment="1">
      <alignment horizontal="right"/>
    </xf>
    <xf numFmtId="0" fontId="17" fillId="0" borderId="0" xfId="1" applyFont="1" applyFill="1" applyAlignment="1">
      <alignment horizontal="right"/>
    </xf>
    <xf numFmtId="43" fontId="17" fillId="0" borderId="3" xfId="4" applyFont="1" applyFill="1" applyBorder="1" applyAlignment="1">
      <alignment horizontal="right"/>
    </xf>
    <xf numFmtId="43" fontId="17" fillId="0" borderId="10" xfId="4" applyFont="1" applyBorder="1" applyAlignment="1">
      <alignment horizontal="right"/>
    </xf>
    <xf numFmtId="171" fontId="38" fillId="0" borderId="15" xfId="2" applyNumberFormat="1" applyFont="1" applyBorder="1"/>
    <xf numFmtId="171" fontId="38" fillId="4" borderId="14" xfId="2" applyNumberFormat="1" applyFont="1" applyFill="1" applyBorder="1"/>
    <xf numFmtId="0" fontId="59" fillId="4" borderId="0" xfId="5" applyFill="1"/>
    <xf numFmtId="166" fontId="24" fillId="0" borderId="0" xfId="0" applyNumberFormat="1" applyFont="1"/>
    <xf numFmtId="4" fontId="20" fillId="0" borderId="0" xfId="0" applyNumberFormat="1" applyFont="1"/>
    <xf numFmtId="166" fontId="23" fillId="4" borderId="21" xfId="0" applyNumberFormat="1" applyFont="1" applyFill="1" applyBorder="1" applyAlignment="1">
      <alignment horizontal="center" vertical="center" wrapText="1"/>
    </xf>
    <xf numFmtId="0" fontId="25" fillId="4" borderId="22" xfId="0" applyFont="1" applyFill="1" applyBorder="1" applyAlignment="1">
      <alignment vertical="center" wrapText="1"/>
    </xf>
    <xf numFmtId="0" fontId="20" fillId="0" borderId="22" xfId="0" applyFont="1" applyBorder="1"/>
    <xf numFmtId="0" fontId="0" fillId="0" borderId="22" xfId="0" applyBorder="1"/>
    <xf numFmtId="0" fontId="25" fillId="4" borderId="20" xfId="0" applyFont="1" applyFill="1" applyBorder="1" applyAlignment="1">
      <alignment vertical="center" wrapText="1"/>
    </xf>
    <xf numFmtId="0" fontId="23" fillId="0" borderId="22" xfId="0" applyFont="1" applyBorder="1" applyAlignment="1">
      <alignment horizontal="left" vertical="center" wrapText="1"/>
    </xf>
    <xf numFmtId="43" fontId="20" fillId="0" borderId="23" xfId="0" applyNumberFormat="1" applyFont="1" applyBorder="1"/>
    <xf numFmtId="166" fontId="25" fillId="4" borderId="24" xfId="0" applyNumberFormat="1" applyFont="1" applyFill="1" applyBorder="1" applyAlignment="1">
      <alignment horizontal="center" vertical="center" wrapText="1"/>
    </xf>
    <xf numFmtId="166" fontId="25" fillId="4" borderId="25" xfId="0" applyNumberFormat="1" applyFont="1" applyFill="1" applyBorder="1" applyAlignment="1">
      <alignment horizontal="center" vertical="center" wrapText="1"/>
    </xf>
    <xf numFmtId="0" fontId="24" fillId="4" borderId="26" xfId="0" applyFont="1" applyFill="1" applyBorder="1"/>
    <xf numFmtId="0" fontId="23" fillId="4" borderId="20" xfId="0" applyFont="1" applyFill="1" applyBorder="1" applyAlignment="1">
      <alignment horizontal="left" vertical="center" wrapText="1"/>
    </xf>
    <xf numFmtId="0" fontId="25" fillId="0" borderId="23" xfId="0" applyFont="1" applyBorder="1" applyAlignment="1">
      <alignment vertical="center" wrapText="1"/>
    </xf>
    <xf numFmtId="43" fontId="25" fillId="4" borderId="27" xfId="0" applyNumberFormat="1" applyFont="1" applyFill="1" applyBorder="1" applyAlignment="1">
      <alignment horizontal="center" vertical="center" wrapText="1"/>
    </xf>
    <xf numFmtId="0" fontId="38" fillId="0" borderId="0" xfId="1" applyFont="1" applyAlignment="1">
      <alignment horizontal="center" wrapText="1"/>
    </xf>
    <xf numFmtId="0" fontId="63" fillId="0" borderId="3" xfId="0" applyFont="1" applyBorder="1" applyAlignment="1">
      <alignment vertical="center" wrapText="1"/>
    </xf>
    <xf numFmtId="166" fontId="0" fillId="0" borderId="0" xfId="0" applyNumberFormat="1"/>
    <xf numFmtId="43" fontId="30" fillId="0" borderId="0" xfId="0" applyNumberFormat="1" applyFont="1" applyBorder="1" applyAlignment="1">
      <alignment horizontal="center" vertical="center" wrapText="1"/>
    </xf>
    <xf numFmtId="43" fontId="30" fillId="0" borderId="0" xfId="0" applyNumberFormat="1" applyFont="1" applyBorder="1" applyAlignment="1">
      <alignment horizontal="right" vertical="center" wrapText="1"/>
    </xf>
    <xf numFmtId="166" fontId="21" fillId="0" borderId="10" xfId="0" applyNumberFormat="1" applyFont="1" applyFill="1" applyBorder="1" applyAlignment="1">
      <alignment horizontal="center" vertical="center" wrapText="1"/>
    </xf>
    <xf numFmtId="166" fontId="22" fillId="0" borderId="14" xfId="0" applyNumberFormat="1" applyFont="1" applyBorder="1" applyAlignment="1">
      <alignment horizontal="center" vertical="center" wrapText="1"/>
    </xf>
    <xf numFmtId="43" fontId="38" fillId="0" borderId="0" xfId="4" applyFont="1" applyFill="1" applyBorder="1" applyAlignment="1">
      <alignment horizontal="right"/>
    </xf>
    <xf numFmtId="43" fontId="38" fillId="0" borderId="0" xfId="4" applyFont="1" applyBorder="1" applyAlignment="1">
      <alignment horizontal="right"/>
    </xf>
    <xf numFmtId="3" fontId="38" fillId="0" borderId="0" xfId="1" applyNumberFormat="1" applyFont="1" applyBorder="1"/>
    <xf numFmtId="0" fontId="8" fillId="0" borderId="0" xfId="1" applyFont="1" applyAlignment="1"/>
    <xf numFmtId="3" fontId="38" fillId="0" borderId="0" xfId="1" applyNumberFormat="1" applyFont="1" applyBorder="1" applyAlignment="1"/>
    <xf numFmtId="43" fontId="38" fillId="0" borderId="0" xfId="1" applyNumberFormat="1" applyFont="1" applyBorder="1"/>
    <xf numFmtId="166" fontId="38" fillId="0" borderId="2" xfId="1" applyNumberFormat="1" applyFont="1" applyFill="1" applyBorder="1"/>
    <xf numFmtId="43" fontId="40" fillId="0" borderId="0" xfId="1" applyNumberFormat="1" applyFont="1" applyBorder="1"/>
    <xf numFmtId="0" fontId="8" fillId="4" borderId="0" xfId="1" applyFont="1" applyFill="1" applyBorder="1"/>
    <xf numFmtId="4" fontId="8" fillId="0" borderId="0" xfId="1" applyNumberFormat="1" applyFont="1" applyBorder="1"/>
    <xf numFmtId="4" fontId="7" fillId="0" borderId="0" xfId="1" applyNumberFormat="1" applyFont="1"/>
    <xf numFmtId="0" fontId="17" fillId="7" borderId="0" xfId="1" applyFont="1" applyFill="1"/>
    <xf numFmtId="43" fontId="37" fillId="4" borderId="9" xfId="0" applyNumberFormat="1" applyFont="1" applyFill="1" applyBorder="1" applyAlignment="1">
      <alignment horizontal="right" vertical="center"/>
    </xf>
    <xf numFmtId="166" fontId="21" fillId="0" borderId="20" xfId="0" applyNumberFormat="1" applyFont="1" applyFill="1" applyBorder="1" applyAlignment="1">
      <alignment horizontal="center" vertical="center" wrapText="1"/>
    </xf>
    <xf numFmtId="166" fontId="23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Border="1" applyAlignment="1">
      <alignment horizontal="right" vertical="top" wrapText="1"/>
    </xf>
    <xf numFmtId="3" fontId="17" fillId="0" borderId="2" xfId="1" applyNumberFormat="1" applyFont="1" applyBorder="1"/>
    <xf numFmtId="3" fontId="17" fillId="0" borderId="3" xfId="1" applyNumberFormat="1" applyFont="1" applyFill="1" applyBorder="1" applyAlignment="1"/>
    <xf numFmtId="0" fontId="6" fillId="0" borderId="0" xfId="1" applyFont="1" applyAlignment="1">
      <alignment horizontal="left" wrapText="1"/>
    </xf>
    <xf numFmtId="0" fontId="38" fillId="0" borderId="3" xfId="1" applyFont="1" applyFill="1" applyBorder="1" applyAlignment="1">
      <alignment horizontal="right"/>
    </xf>
    <xf numFmtId="0" fontId="38" fillId="0" borderId="3" xfId="1" applyFont="1" applyFill="1" applyBorder="1" applyAlignment="1">
      <alignment horizontal="center"/>
    </xf>
    <xf numFmtId="0" fontId="53" fillId="0" borderId="0" xfId="1" applyFont="1" applyAlignment="1">
      <alignment horizontal="center"/>
    </xf>
    <xf numFmtId="166" fontId="25" fillId="0" borderId="0" xfId="0" applyNumberFormat="1" applyFont="1" applyBorder="1" applyAlignment="1">
      <alignment horizontal="right" vertical="center" wrapText="1"/>
    </xf>
    <xf numFmtId="43" fontId="53" fillId="0" borderId="7" xfId="4" applyFont="1" applyFill="1" applyBorder="1" applyAlignment="1">
      <alignment horizontal="right"/>
    </xf>
    <xf numFmtId="4" fontId="38" fillId="0" borderId="7" xfId="1" applyNumberFormat="1" applyFont="1" applyFill="1" applyBorder="1" applyAlignment="1">
      <alignment horizontal="right"/>
    </xf>
    <xf numFmtId="0" fontId="59" fillId="3" borderId="0" xfId="5" applyFill="1"/>
    <xf numFmtId="0" fontId="19" fillId="3" borderId="0" xfId="1" applyFill="1"/>
    <xf numFmtId="166" fontId="21" fillId="4" borderId="28" xfId="0" applyNumberFormat="1" applyFont="1" applyFill="1" applyBorder="1" applyAlignment="1">
      <alignment horizontal="center" vertical="center" wrapText="1"/>
    </xf>
    <xf numFmtId="0" fontId="43" fillId="0" borderId="0" xfId="0" applyFont="1" applyBorder="1"/>
    <xf numFmtId="164" fontId="20" fillId="0" borderId="0" xfId="0" applyNumberFormat="1" applyFont="1"/>
    <xf numFmtId="0" fontId="5" fillId="0" borderId="0" xfId="1" applyFont="1" applyBorder="1"/>
    <xf numFmtId="0" fontId="38" fillId="8" borderId="0" xfId="1" applyFont="1" applyFill="1"/>
    <xf numFmtId="0" fontId="38" fillId="9" borderId="0" xfId="1" applyFont="1" applyFill="1"/>
    <xf numFmtId="0" fontId="38" fillId="7" borderId="0" xfId="1" applyFont="1" applyFill="1"/>
    <xf numFmtId="0" fontId="37" fillId="0" borderId="9" xfId="0" applyFont="1" applyFill="1" applyBorder="1" applyAlignment="1">
      <alignment horizontal="left" vertical="center"/>
    </xf>
    <xf numFmtId="0" fontId="20" fillId="4" borderId="15" xfId="0" applyFont="1" applyFill="1" applyBorder="1"/>
    <xf numFmtId="0" fontId="16" fillId="0" borderId="0" xfId="1" applyFont="1" applyFill="1"/>
    <xf numFmtId="0" fontId="38" fillId="0" borderId="0" xfId="2" applyNumberFormat="1" applyFont="1" applyFill="1" applyBorder="1" applyAlignment="1">
      <alignment horizontal="right"/>
    </xf>
    <xf numFmtId="0" fontId="4" fillId="0" borderId="0" xfId="1" applyFont="1"/>
    <xf numFmtId="166" fontId="25" fillId="4" borderId="0" xfId="0" applyNumberFormat="1" applyFont="1" applyFill="1" applyBorder="1" applyAlignment="1">
      <alignment horizontal="center" vertical="center" wrapText="1"/>
    </xf>
    <xf numFmtId="0" fontId="23" fillId="0" borderId="20" xfId="0" applyFont="1" applyFill="1" applyBorder="1" applyAlignment="1">
      <alignment horizontal="left" vertical="center" wrapText="1"/>
    </xf>
    <xf numFmtId="0" fontId="62" fillId="0" borderId="22" xfId="0" applyFont="1" applyFill="1" applyBorder="1" applyAlignment="1">
      <alignment horizontal="left" vertical="center" wrapText="1"/>
    </xf>
    <xf numFmtId="43" fontId="25" fillId="0" borderId="0" xfId="0" applyNumberFormat="1" applyFont="1" applyFill="1" applyBorder="1" applyAlignment="1">
      <alignment horizontal="center" vertical="center" wrapText="1"/>
    </xf>
    <xf numFmtId="0" fontId="0" fillId="0" borderId="0" xfId="0" applyFill="1"/>
    <xf numFmtId="164" fontId="20" fillId="0" borderId="0" xfId="0" applyNumberFormat="1" applyFont="1" applyFill="1"/>
    <xf numFmtId="167" fontId="20" fillId="0" borderId="0" xfId="0" applyNumberFormat="1" applyFont="1" applyFill="1"/>
    <xf numFmtId="43" fontId="38" fillId="0" borderId="2" xfId="1" applyNumberFormat="1" applyFont="1" applyBorder="1"/>
    <xf numFmtId="0" fontId="3" fillId="0" borderId="0" xfId="1" applyFont="1" applyBorder="1"/>
    <xf numFmtId="43" fontId="38" fillId="0" borderId="2" xfId="4" applyFont="1" applyFill="1" applyBorder="1" applyAlignment="1">
      <alignment horizontal="right"/>
    </xf>
    <xf numFmtId="3" fontId="0" fillId="0" borderId="0" xfId="0" applyNumberFormat="1" applyFill="1" applyBorder="1"/>
    <xf numFmtId="0" fontId="64" fillId="0" borderId="0" xfId="0" applyFont="1" applyFill="1" applyBorder="1" applyAlignment="1">
      <alignment horizontal="left" vertical="center" wrapText="1"/>
    </xf>
    <xf numFmtId="3" fontId="12" fillId="0" borderId="3" xfId="2" applyNumberFormat="1" applyFont="1" applyFill="1" applyBorder="1" applyAlignment="1">
      <alignment horizontal="right"/>
    </xf>
    <xf numFmtId="0" fontId="2" fillId="0" borderId="1" xfId="1" applyFont="1" applyBorder="1"/>
    <xf numFmtId="166" fontId="38" fillId="0" borderId="2" xfId="1" applyNumberFormat="1" applyFont="1" applyBorder="1"/>
    <xf numFmtId="166" fontId="16" fillId="0" borderId="0" xfId="4" applyNumberFormat="1" applyFont="1" applyAlignment="1">
      <alignment horizontal="center"/>
    </xf>
    <xf numFmtId="166" fontId="16" fillId="0" borderId="0" xfId="4" applyNumberFormat="1" applyFont="1" applyBorder="1" applyAlignment="1">
      <alignment horizontal="center"/>
    </xf>
    <xf numFmtId="3" fontId="17" fillId="0" borderId="0" xfId="1" applyNumberFormat="1" applyFont="1" applyFill="1"/>
    <xf numFmtId="3" fontId="38" fillId="0" borderId="2" xfId="2" applyNumberFormat="1" applyFont="1" applyFill="1" applyBorder="1" applyAlignment="1">
      <alignment horizontal="right"/>
    </xf>
    <xf numFmtId="3" fontId="21" fillId="4" borderId="12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Border="1" applyAlignment="1">
      <alignment horizontal="right" vertical="center"/>
    </xf>
    <xf numFmtId="3" fontId="63" fillId="0" borderId="2" xfId="0" applyNumberFormat="1" applyFont="1" applyFill="1" applyBorder="1" applyAlignment="1">
      <alignment horizontal="right" vertical="center" wrapText="1"/>
    </xf>
    <xf numFmtId="3" fontId="25" fillId="0" borderId="2" xfId="0" applyNumberFormat="1" applyFont="1" applyFill="1" applyBorder="1" applyAlignment="1">
      <alignment horizontal="right" vertical="center" wrapText="1"/>
    </xf>
    <xf numFmtId="3" fontId="25" fillId="4" borderId="24" xfId="0" applyNumberFormat="1" applyFont="1" applyFill="1" applyBorder="1" applyAlignment="1">
      <alignment horizontal="right" vertical="center" wrapText="1"/>
    </xf>
    <xf numFmtId="3" fontId="25" fillId="4" borderId="25" xfId="0" applyNumberFormat="1" applyFont="1" applyFill="1" applyBorder="1" applyAlignment="1">
      <alignment horizontal="right" vertical="center" wrapText="1"/>
    </xf>
    <xf numFmtId="166" fontId="23" fillId="0" borderId="0" xfId="0" applyNumberFormat="1" applyFont="1" applyFill="1" applyBorder="1" applyAlignment="1">
      <alignment horizontal="center" vertical="center"/>
    </xf>
    <xf numFmtId="166" fontId="35" fillId="4" borderId="14" xfId="0" applyNumberFormat="1" applyFont="1" applyFill="1" applyBorder="1" applyAlignment="1">
      <alignment horizontal="center" vertical="center"/>
    </xf>
    <xf numFmtId="166" fontId="23" fillId="4" borderId="9" xfId="0" applyNumberFormat="1" applyFont="1" applyFill="1" applyBorder="1" applyAlignment="1">
      <alignment horizontal="center" vertical="center"/>
    </xf>
    <xf numFmtId="166" fontId="62" fillId="4" borderId="9" xfId="0" applyNumberFormat="1" applyFont="1" applyFill="1" applyBorder="1" applyAlignment="1">
      <alignment horizontal="right" vertical="center"/>
    </xf>
    <xf numFmtId="43" fontId="25" fillId="0" borderId="0" xfId="4" applyFont="1" applyBorder="1" applyAlignment="1">
      <alignment horizontal="center" vertical="center" wrapText="1"/>
    </xf>
    <xf numFmtId="43" fontId="25" fillId="0" borderId="0" xfId="4" applyFont="1" applyBorder="1" applyAlignment="1">
      <alignment horizontal="right" vertical="center" wrapText="1"/>
    </xf>
    <xf numFmtId="43" fontId="23" fillId="0" borderId="0" xfId="4" applyFont="1" applyBorder="1" applyAlignment="1">
      <alignment horizontal="center" vertical="center" wrapText="1"/>
    </xf>
    <xf numFmtId="166" fontId="25" fillId="0" borderId="0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center" vertical="center" wrapText="1"/>
    </xf>
    <xf numFmtId="166" fontId="25" fillId="0" borderId="2" xfId="4" applyNumberFormat="1" applyFont="1" applyBorder="1" applyAlignment="1">
      <alignment horizontal="right" vertical="center" wrapText="1"/>
    </xf>
    <xf numFmtId="166" fontId="23" fillId="0" borderId="0" xfId="4" applyNumberFormat="1" applyFont="1" applyBorder="1" applyAlignment="1">
      <alignment horizontal="center" vertical="center" wrapText="1"/>
    </xf>
    <xf numFmtId="166" fontId="23" fillId="0" borderId="0" xfId="4" applyNumberFormat="1" applyFont="1" applyBorder="1" applyAlignment="1">
      <alignment horizontal="right" vertical="center" wrapText="1"/>
    </xf>
    <xf numFmtId="0" fontId="23" fillId="4" borderId="23" xfId="0" applyFont="1" applyFill="1" applyBorder="1" applyAlignment="1">
      <alignment vertical="center" wrapText="1"/>
    </xf>
    <xf numFmtId="166" fontId="25" fillId="0" borderId="2" xfId="0" applyNumberFormat="1" applyFont="1" applyFill="1" applyBorder="1" applyAlignment="1">
      <alignment horizontal="center" vertical="center"/>
    </xf>
    <xf numFmtId="166" fontId="35" fillId="0" borderId="7" xfId="0" applyNumberFormat="1" applyFont="1" applyBorder="1" applyAlignment="1">
      <alignment horizontal="center" vertical="center"/>
    </xf>
    <xf numFmtId="3" fontId="9" fillId="0" borderId="3" xfId="1" applyNumberFormat="1" applyFont="1" applyFill="1" applyBorder="1" applyAlignment="1">
      <alignment horizontal="right"/>
    </xf>
    <xf numFmtId="166" fontId="17" fillId="0" borderId="3" xfId="4" applyNumberFormat="1" applyFont="1" applyFill="1" applyBorder="1" applyAlignment="1">
      <alignment horizontal="right"/>
    </xf>
    <xf numFmtId="166" fontId="38" fillId="0" borderId="3" xfId="4" applyNumberFormat="1" applyFont="1" applyFill="1" applyBorder="1" applyAlignment="1">
      <alignment horizontal="right"/>
    </xf>
    <xf numFmtId="3" fontId="16" fillId="0" borderId="3" xfId="1" applyNumberFormat="1" applyFont="1" applyBorder="1"/>
    <xf numFmtId="3" fontId="38" fillId="0" borderId="5" xfId="1" applyNumberFormat="1" applyFont="1" applyFill="1" applyBorder="1"/>
    <xf numFmtId="172" fontId="19" fillId="0" borderId="0" xfId="2" applyNumberFormat="1"/>
    <xf numFmtId="166" fontId="9" fillId="0" borderId="0" xfId="4" applyNumberFormat="1" applyFont="1" applyBorder="1" applyAlignment="1">
      <alignment horizontal="right"/>
    </xf>
    <xf numFmtId="172" fontId="38" fillId="4" borderId="14" xfId="2" applyNumberFormat="1" applyFont="1" applyFill="1" applyBorder="1" applyAlignment="1">
      <alignment horizontal="right"/>
    </xf>
    <xf numFmtId="166" fontId="10" fillId="4" borderId="10" xfId="4" applyNumberFormat="1" applyFont="1" applyFill="1" applyBorder="1"/>
    <xf numFmtId="166" fontId="10" fillId="0" borderId="9" xfId="4" applyNumberFormat="1" applyFont="1" applyFill="1" applyBorder="1"/>
    <xf numFmtId="166" fontId="10" fillId="4" borderId="9" xfId="4" applyNumberFormat="1" applyFont="1" applyFill="1" applyBorder="1" applyAlignment="1"/>
    <xf numFmtId="3" fontId="17" fillId="0" borderId="0" xfId="2" applyNumberFormat="1" applyFont="1" applyBorder="1" applyAlignment="1"/>
    <xf numFmtId="3" fontId="38" fillId="0" borderId="2" xfId="1" applyNumberFormat="1" applyFont="1" applyBorder="1"/>
    <xf numFmtId="166" fontId="21" fillId="0" borderId="0" xfId="4" applyNumberFormat="1" applyFont="1" applyBorder="1" applyAlignment="1">
      <alignment horizontal="right" vertical="center" wrapText="1"/>
    </xf>
    <xf numFmtId="166" fontId="21" fillId="4" borderId="14" xfId="0" applyNumberFormat="1" applyFont="1" applyFill="1" applyBorder="1" applyAlignment="1">
      <alignment horizontal="center" vertical="center" wrapText="1"/>
    </xf>
    <xf numFmtId="166" fontId="25" fillId="0" borderId="29" xfId="0" applyNumberFormat="1" applyFont="1" applyBorder="1" applyAlignment="1">
      <alignment horizontal="center" vertical="center" wrapText="1"/>
    </xf>
    <xf numFmtId="166" fontId="23" fillId="0" borderId="30" xfId="0" applyNumberFormat="1" applyFont="1" applyFill="1" applyBorder="1" applyAlignment="1">
      <alignment horizontal="center" vertical="center" wrapText="1"/>
    </xf>
    <xf numFmtId="4" fontId="25" fillId="4" borderId="2" xfId="0" applyNumberFormat="1" applyFont="1" applyFill="1" applyBorder="1" applyAlignment="1">
      <alignment horizontal="right" vertical="center" wrapText="1"/>
    </xf>
    <xf numFmtId="166" fontId="21" fillId="0" borderId="0" xfId="0" applyNumberFormat="1" applyFont="1" applyFill="1" applyBorder="1" applyAlignment="1">
      <alignment horizontal="center" vertical="center"/>
    </xf>
    <xf numFmtId="43" fontId="23" fillId="0" borderId="0" xfId="4" applyFont="1" applyBorder="1" applyAlignment="1">
      <alignment horizontal="right" vertical="center" wrapText="1"/>
    </xf>
    <xf numFmtId="0" fontId="38" fillId="0" borderId="0" xfId="1" applyFont="1" applyAlignment="1">
      <alignment horizontal="left" wrapText="1"/>
    </xf>
    <xf numFmtId="4" fontId="33" fillId="0" borderId="0" xfId="0" applyNumberFormat="1" applyFont="1" applyFill="1" applyBorder="1"/>
    <xf numFmtId="0" fontId="2" fillId="0" borderId="0" xfId="1" applyFont="1"/>
    <xf numFmtId="43" fontId="19" fillId="0" borderId="0" xfId="4" applyFont="1" applyBorder="1"/>
    <xf numFmtId="43" fontId="38" fillId="0" borderId="2" xfId="4" applyFont="1" applyBorder="1"/>
    <xf numFmtId="3" fontId="0" fillId="0" borderId="31" xfId="0" applyNumberFormat="1" applyFill="1" applyBorder="1"/>
    <xf numFmtId="0" fontId="38" fillId="0" borderId="0" xfId="1" applyNumberFormat="1" applyFont="1" applyBorder="1" applyAlignment="1">
      <alignment horizontal="center"/>
    </xf>
    <xf numFmtId="0" fontId="33" fillId="0" borderId="0" xfId="0" applyNumberFormat="1" applyFont="1" applyFill="1" applyBorder="1" applyAlignment="1">
      <alignment horizontal="center"/>
    </xf>
    <xf numFmtId="4" fontId="43" fillId="0" borderId="0" xfId="0" applyNumberFormat="1" applyFont="1" applyFill="1" applyBorder="1"/>
    <xf numFmtId="4" fontId="33" fillId="0" borderId="2" xfId="0" applyNumberFormat="1" applyFont="1" applyFill="1" applyBorder="1"/>
    <xf numFmtId="4" fontId="33" fillId="0" borderId="32" xfId="0" applyNumberFormat="1" applyFont="1" applyFill="1" applyBorder="1"/>
    <xf numFmtId="0" fontId="3" fillId="0" borderId="0" xfId="1" applyFont="1" applyFill="1" applyAlignment="1">
      <alignment horizontal="left" vertical="top"/>
    </xf>
    <xf numFmtId="166" fontId="17" fillId="0" borderId="0" xfId="4" applyNumberFormat="1" applyFont="1" applyFill="1" applyBorder="1" applyAlignment="1"/>
    <xf numFmtId="0" fontId="2" fillId="0" borderId="0" xfId="1" applyFont="1" applyFill="1" applyAlignment="1">
      <alignment wrapText="1"/>
    </xf>
    <xf numFmtId="0" fontId="2" fillId="0" borderId="0" xfId="1" applyFont="1" applyAlignment="1">
      <alignment wrapText="1"/>
    </xf>
    <xf numFmtId="3" fontId="17" fillId="0" borderId="2" xfId="1" applyNumberFormat="1" applyFont="1" applyFill="1" applyBorder="1" applyAlignment="1"/>
    <xf numFmtId="166" fontId="25" fillId="4" borderId="33" xfId="0" applyNumberFormat="1" applyFont="1" applyFill="1" applyBorder="1" applyAlignment="1">
      <alignment horizontal="center" vertical="center" wrapText="1"/>
    </xf>
    <xf numFmtId="166" fontId="38" fillId="0" borderId="0" xfId="1" applyNumberFormat="1" applyFont="1" applyFill="1" applyBorder="1"/>
    <xf numFmtId="0" fontId="20" fillId="0" borderId="0" xfId="0" applyFont="1" applyAlignment="1">
      <alignment horizontal="center"/>
    </xf>
    <xf numFmtId="0" fontId="46" fillId="0" borderId="0" xfId="0" applyFont="1" applyBorder="1" applyAlignment="1">
      <alignment horizontal="center" vertical="center"/>
    </xf>
    <xf numFmtId="0" fontId="47" fillId="0" borderId="0" xfId="0" applyFont="1" applyBorder="1"/>
    <xf numFmtId="0" fontId="25" fillId="0" borderId="0" xfId="0" applyFont="1" applyBorder="1" applyAlignment="1">
      <alignment horizontal="center" vertical="center"/>
    </xf>
    <xf numFmtId="0" fontId="0" fillId="0" borderId="0" xfId="0" applyBorder="1"/>
    <xf numFmtId="0" fontId="25" fillId="0" borderId="0" xfId="0" applyFont="1" applyBorder="1" applyAlignment="1">
      <alignment horizontal="left" vertical="center" wrapText="1"/>
    </xf>
    <xf numFmtId="0" fontId="0" fillId="0" borderId="0" xfId="0"/>
    <xf numFmtId="0" fontId="48" fillId="0" borderId="0" xfId="0" applyFont="1" applyBorder="1"/>
    <xf numFmtId="0" fontId="35" fillId="0" borderId="0" xfId="0" applyFont="1" applyBorder="1" applyAlignment="1">
      <alignment horizontal="center" vertical="center"/>
    </xf>
    <xf numFmtId="0" fontId="49" fillId="0" borderId="0" xfId="0" applyFont="1" applyBorder="1" applyAlignment="1">
      <alignment horizontal="center"/>
    </xf>
    <xf numFmtId="0" fontId="21" fillId="0" borderId="0" xfId="0" applyFont="1" applyBorder="1"/>
    <xf numFmtId="0" fontId="61" fillId="0" borderId="0" xfId="6" applyFill="1" applyBorder="1" applyAlignment="1">
      <alignment horizontal="center" vertical="center"/>
    </xf>
    <xf numFmtId="0" fontId="61" fillId="0" borderId="0" xfId="6" applyFill="1" applyBorder="1"/>
    <xf numFmtId="0" fontId="49" fillId="0" borderId="0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55" fillId="0" borderId="0" xfId="6" applyFont="1" applyFill="1" applyBorder="1" applyAlignment="1">
      <alignment horizontal="center" vertical="center"/>
    </xf>
    <xf numFmtId="0" fontId="55" fillId="0" borderId="0" xfId="6" applyFont="1" applyFill="1" applyBorder="1"/>
    <xf numFmtId="0" fontId="28" fillId="0" borderId="0" xfId="0" applyFont="1" applyBorder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0" fontId="30" fillId="0" borderId="0" xfId="0" applyFont="1" applyBorder="1" applyAlignment="1">
      <alignment horizontal="left" vertical="center" wrapText="1"/>
    </xf>
    <xf numFmtId="0" fontId="38" fillId="3" borderId="6" xfId="1" applyFont="1" applyFill="1" applyBorder="1" applyAlignment="1">
      <alignment horizontal="center"/>
    </xf>
    <xf numFmtId="0" fontId="38" fillId="3" borderId="5" xfId="1" applyFont="1" applyFill="1" applyBorder="1" applyAlignment="1">
      <alignment horizontal="center"/>
    </xf>
    <xf numFmtId="0" fontId="38" fillId="3" borderId="4" xfId="1" applyFont="1" applyFill="1" applyBorder="1" applyAlignment="1">
      <alignment horizontal="center"/>
    </xf>
    <xf numFmtId="0" fontId="2" fillId="0" borderId="0" xfId="1" applyFont="1" applyAlignment="1">
      <alignment horizontal="left" vertical="top"/>
    </xf>
    <xf numFmtId="0" fontId="13" fillId="0" borderId="0" xfId="1" applyFont="1" applyAlignment="1">
      <alignment horizontal="left" vertical="top"/>
    </xf>
  </cellXfs>
  <cellStyles count="7">
    <cellStyle name="Buena" xfId="6" builtinId="26"/>
    <cellStyle name="Millares" xfId="4" builtinId="3"/>
    <cellStyle name="Millares 2" xfId="2"/>
    <cellStyle name="Neutral" xfId="5" builtinId="28"/>
    <cellStyle name="Normal" xfId="0" builtinId="0"/>
    <cellStyle name="Normal 2" xfId="1"/>
    <cellStyle name="Porcentaje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72</xdr:row>
      <xdr:rowOff>19051</xdr:rowOff>
    </xdr:from>
    <xdr:to>
      <xdr:col>0</xdr:col>
      <xdr:colOff>2905125</xdr:colOff>
      <xdr:row>72</xdr:row>
      <xdr:rowOff>28575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400050</xdr:colOff>
      <xdr:row>72</xdr:row>
      <xdr:rowOff>0</xdr:rowOff>
    </xdr:from>
    <xdr:to>
      <xdr:col>3</xdr:col>
      <xdr:colOff>114300</xdr:colOff>
      <xdr:row>72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>
          <a:off x="3638550" y="9334500"/>
          <a:ext cx="22860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76</xdr:row>
      <xdr:rowOff>9525</xdr:rowOff>
    </xdr:from>
    <xdr:to>
      <xdr:col>0</xdr:col>
      <xdr:colOff>2743200</xdr:colOff>
      <xdr:row>76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75</xdr:row>
      <xdr:rowOff>152400</xdr:rowOff>
    </xdr:from>
    <xdr:to>
      <xdr:col>3</xdr:col>
      <xdr:colOff>28575</xdr:colOff>
      <xdr:row>75</xdr:row>
      <xdr:rowOff>161925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356755</xdr:colOff>
      <xdr:row>32</xdr:row>
      <xdr:rowOff>50224</xdr:rowOff>
    </xdr:from>
    <xdr:to>
      <xdr:col>8</xdr:col>
      <xdr:colOff>381000</xdr:colOff>
      <xdr:row>32</xdr:row>
      <xdr:rowOff>77932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CxnSpPr/>
      </xdr:nvCxnSpPr>
      <xdr:spPr>
        <a:xfrm>
          <a:off x="10487891" y="4024747"/>
          <a:ext cx="24245" cy="2770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361950</xdr:colOff>
      <xdr:row>37</xdr:row>
      <xdr:rowOff>19051</xdr:rowOff>
    </xdr:from>
    <xdr:to>
      <xdr:col>0</xdr:col>
      <xdr:colOff>2905125</xdr:colOff>
      <xdr:row>37</xdr:row>
      <xdr:rowOff>28575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</xdr:colOff>
      <xdr:row>37</xdr:row>
      <xdr:rowOff>9525</xdr:rowOff>
    </xdr:from>
    <xdr:to>
      <xdr:col>3</xdr:col>
      <xdr:colOff>114300</xdr:colOff>
      <xdr:row>37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200-000005000000}"/>
            </a:ext>
          </a:extLst>
        </xdr:cNvPr>
        <xdr:cNvCxnSpPr/>
      </xdr:nvCxnSpPr>
      <xdr:spPr>
        <a:xfrm>
          <a:off x="3276600" y="6143625"/>
          <a:ext cx="11811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41</xdr:row>
      <xdr:rowOff>9525</xdr:rowOff>
    </xdr:from>
    <xdr:to>
      <xdr:col>0</xdr:col>
      <xdr:colOff>2743200</xdr:colOff>
      <xdr:row>41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200-000006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247650</xdr:colOff>
      <xdr:row>40</xdr:row>
      <xdr:rowOff>152400</xdr:rowOff>
    </xdr:from>
    <xdr:to>
      <xdr:col>3</xdr:col>
      <xdr:colOff>28575</xdr:colOff>
      <xdr:row>40</xdr:row>
      <xdr:rowOff>161925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200-000007000000}"/>
            </a:ext>
          </a:extLst>
        </xdr:cNvPr>
        <xdr:cNvCxnSpPr/>
      </xdr:nvCxnSpPr>
      <xdr:spPr>
        <a:xfrm>
          <a:off x="3486150" y="10086975"/>
          <a:ext cx="23526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161925</xdr:colOff>
      <xdr:row>18</xdr:row>
      <xdr:rowOff>19050</xdr:rowOff>
    </xdr:from>
    <xdr:to>
      <xdr:col>14</xdr:col>
      <xdr:colOff>676275</xdr:colOff>
      <xdr:row>18</xdr:row>
      <xdr:rowOff>57150</xdr:rowOff>
    </xdr:to>
    <xdr:cxnSp macro="">
      <xdr:nvCxnSpPr>
        <xdr:cNvPr id="8" name="Conector recto de flecha 7">
          <a:extLst>
            <a:ext uri="{FF2B5EF4-FFF2-40B4-BE49-F238E27FC236}">
              <a16:creationId xmlns:a16="http://schemas.microsoft.com/office/drawing/2014/main" xmlns="" id="{00000000-0008-0000-0200-000008000000}"/>
            </a:ext>
          </a:extLst>
        </xdr:cNvPr>
        <xdr:cNvCxnSpPr/>
      </xdr:nvCxnSpPr>
      <xdr:spPr>
        <a:xfrm flipH="1">
          <a:off x="14020800" y="2952750"/>
          <a:ext cx="2800350" cy="3810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30</xdr:row>
      <xdr:rowOff>19051</xdr:rowOff>
    </xdr:from>
    <xdr:to>
      <xdr:col>0</xdr:col>
      <xdr:colOff>2905125</xdr:colOff>
      <xdr:row>30</xdr:row>
      <xdr:rowOff>28575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CxnSpPr/>
      </xdr:nvCxnSpPr>
      <xdr:spPr>
        <a:xfrm flipV="1">
          <a:off x="361950" y="784860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34</xdr:row>
      <xdr:rowOff>9525</xdr:rowOff>
    </xdr:from>
    <xdr:to>
      <xdr:col>0</xdr:col>
      <xdr:colOff>2743200</xdr:colOff>
      <xdr:row>34</xdr:row>
      <xdr:rowOff>9525</xdr:rowOff>
    </xdr:to>
    <xdr:cxnSp macro="">
      <xdr:nvCxnSpPr>
        <xdr:cNvPr id="7" name="6 Conector recto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CxnSpPr/>
      </xdr:nvCxnSpPr>
      <xdr:spPr>
        <a:xfrm>
          <a:off x="381000" y="871537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1000125</xdr:colOff>
      <xdr:row>30</xdr:row>
      <xdr:rowOff>9525</xdr:rowOff>
    </xdr:from>
    <xdr:to>
      <xdr:col>5</xdr:col>
      <xdr:colOff>114300</xdr:colOff>
      <xdr:row>30</xdr:row>
      <xdr:rowOff>9525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xmlns="" id="{00000000-0008-0000-0100-000008000000}"/>
            </a:ext>
          </a:extLst>
        </xdr:cNvPr>
        <xdr:cNvCxnSpPr/>
      </xdr:nvCxnSpPr>
      <xdr:spPr>
        <a:xfrm>
          <a:off x="5057775" y="6496050"/>
          <a:ext cx="2028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971550</xdr:colOff>
      <xdr:row>33</xdr:row>
      <xdr:rowOff>180975</xdr:rowOff>
    </xdr:from>
    <xdr:to>
      <xdr:col>5</xdr:col>
      <xdr:colOff>0</xdr:colOff>
      <xdr:row>34</xdr:row>
      <xdr:rowOff>9525</xdr:rowOff>
    </xdr:to>
    <xdr:cxnSp macro="">
      <xdr:nvCxnSpPr>
        <xdr:cNvPr id="9" name="8 Conector recto">
          <a:extLst>
            <a:ext uri="{FF2B5EF4-FFF2-40B4-BE49-F238E27FC236}">
              <a16:creationId xmlns:a16="http://schemas.microsoft.com/office/drawing/2014/main" xmlns="" id="{00000000-0008-0000-0100-000009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66</xdr:row>
      <xdr:rowOff>19051</xdr:rowOff>
    </xdr:from>
    <xdr:to>
      <xdr:col>0</xdr:col>
      <xdr:colOff>2905125</xdr:colOff>
      <xdr:row>66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CxnSpPr/>
      </xdr:nvCxnSpPr>
      <xdr:spPr>
        <a:xfrm flipV="1">
          <a:off x="361950" y="9353551"/>
          <a:ext cx="2543175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381000</xdr:colOff>
      <xdr:row>70</xdr:row>
      <xdr:rowOff>9525</xdr:rowOff>
    </xdr:from>
    <xdr:to>
      <xdr:col>0</xdr:col>
      <xdr:colOff>2743200</xdr:colOff>
      <xdr:row>70</xdr:row>
      <xdr:rowOff>9525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CxnSpPr/>
      </xdr:nvCxnSpPr>
      <xdr:spPr>
        <a:xfrm>
          <a:off x="381000" y="10144125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400050</xdr:colOff>
      <xdr:row>66</xdr:row>
      <xdr:rowOff>0</xdr:rowOff>
    </xdr:from>
    <xdr:to>
      <xdr:col>5</xdr:col>
      <xdr:colOff>114300</xdr:colOff>
      <xdr:row>66</xdr:row>
      <xdr:rowOff>9525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CxnSpPr/>
      </xdr:nvCxnSpPr>
      <xdr:spPr>
        <a:xfrm>
          <a:off x="4257675" y="7829550"/>
          <a:ext cx="790575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390525</xdr:colOff>
      <xdr:row>69</xdr:row>
      <xdr:rowOff>180975</xdr:rowOff>
    </xdr:from>
    <xdr:to>
      <xdr:col>4</xdr:col>
      <xdr:colOff>1266825</xdr:colOff>
      <xdr:row>70</xdr:row>
      <xdr:rowOff>9525</xdr:rowOff>
    </xdr:to>
    <xdr:cxnSp macro="">
      <xdr:nvCxnSpPr>
        <xdr:cNvPr id="15" name="14 Conector recto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CxnSpPr/>
      </xdr:nvCxnSpPr>
      <xdr:spPr>
        <a:xfrm>
          <a:off x="5324475" y="8686800"/>
          <a:ext cx="238125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361950</xdr:colOff>
      <xdr:row>34</xdr:row>
      <xdr:rowOff>19051</xdr:rowOff>
    </xdr:from>
    <xdr:to>
      <xdr:col>1</xdr:col>
      <xdr:colOff>2905125</xdr:colOff>
      <xdr:row>34</xdr:row>
      <xdr:rowOff>28575</xdr:rowOff>
    </xdr:to>
    <xdr:cxnSp macro="">
      <xdr:nvCxnSpPr>
        <xdr:cNvPr id="2" name="1 Conector recto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CxnSpPr/>
      </xdr:nvCxnSpPr>
      <xdr:spPr>
        <a:xfrm flipV="1">
          <a:off x="361950" y="6505576"/>
          <a:ext cx="2533650" cy="952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38</xdr:row>
      <xdr:rowOff>9525</xdr:rowOff>
    </xdr:from>
    <xdr:to>
      <xdr:col>1</xdr:col>
      <xdr:colOff>2743200</xdr:colOff>
      <xdr:row>38</xdr:row>
      <xdr:rowOff>9525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CxnSpPr/>
      </xdr:nvCxnSpPr>
      <xdr:spPr>
        <a:xfrm>
          <a:off x="381000" y="7296150"/>
          <a:ext cx="23622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1000125</xdr:colOff>
      <xdr:row>34</xdr:row>
      <xdr:rowOff>9525</xdr:rowOff>
    </xdr:from>
    <xdr:to>
      <xdr:col>5</xdr:col>
      <xdr:colOff>1219200</xdr:colOff>
      <xdr:row>34</xdr:row>
      <xdr:rowOff>19050</xdr:rowOff>
    </xdr:to>
    <xdr:cxnSp macro="">
      <xdr:nvCxnSpPr>
        <xdr:cNvPr id="4" name="3 Conector recto">
          <a:extLst>
            <a:ext uri="{FF2B5EF4-FFF2-40B4-BE49-F238E27FC236}">
              <a16:creationId xmlns:a16="http://schemas.microsoft.com/office/drawing/2014/main" xmlns="" id="{00000000-0008-0000-0300-000004000000}"/>
            </a:ext>
          </a:extLst>
        </xdr:cNvPr>
        <xdr:cNvCxnSpPr/>
      </xdr:nvCxnSpPr>
      <xdr:spPr>
        <a:xfrm>
          <a:off x="5534025" y="6810375"/>
          <a:ext cx="3009900" cy="95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971550</xdr:colOff>
      <xdr:row>37</xdr:row>
      <xdr:rowOff>180975</xdr:rowOff>
    </xdr:from>
    <xdr:to>
      <xdr:col>6</xdr:col>
      <xdr:colOff>0</xdr:colOff>
      <xdr:row>38</xdr:row>
      <xdr:rowOff>9525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xmlns="" id="{00000000-0008-0000-0300-000005000000}"/>
            </a:ext>
          </a:extLst>
        </xdr:cNvPr>
        <xdr:cNvCxnSpPr/>
      </xdr:nvCxnSpPr>
      <xdr:spPr>
        <a:xfrm>
          <a:off x="5029200" y="7267575"/>
          <a:ext cx="1943100" cy="2857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1:Z1011"/>
  <sheetViews>
    <sheetView view="pageBreakPreview" zoomScaleNormal="100" zoomScaleSheetLayoutView="100" workbookViewId="0">
      <selection activeCell="A30" sqref="A30"/>
    </sheetView>
  </sheetViews>
  <sheetFormatPr baseColWidth="10" defaultColWidth="14.42578125" defaultRowHeight="15" customHeight="1" x14ac:dyDescent="0.25"/>
  <cols>
    <col min="1" max="1" width="48.5703125" customWidth="1"/>
    <col min="2" max="2" width="18.42578125" customWidth="1"/>
    <col min="3" max="3" width="20.140625" customWidth="1"/>
    <col min="4" max="4" width="13" customWidth="1"/>
    <col min="5" max="5" width="19.7109375" customWidth="1"/>
    <col min="6" max="6" width="17.7109375" customWidth="1"/>
    <col min="7" max="7" width="21.28515625" customWidth="1"/>
    <col min="8" max="26" width="11.42578125" customWidth="1"/>
  </cols>
  <sheetData>
    <row r="1" spans="1:26" s="46" customFormat="1" ht="15" customHeight="1" x14ac:dyDescent="0.25"/>
    <row r="2" spans="1:26" s="46" customFormat="1" ht="15" customHeight="1" x14ac:dyDescent="0.25"/>
    <row r="3" spans="1:26" s="46" customFormat="1" ht="15" customHeight="1" x14ac:dyDescent="0.25"/>
    <row r="4" spans="1:26" s="46" customFormat="1" ht="15" customHeight="1" x14ac:dyDescent="0.25"/>
    <row r="5" spans="1:26" s="46" customFormat="1" ht="15" customHeight="1" x14ac:dyDescent="0.25"/>
    <row r="6" spans="1:26" s="46" customFormat="1" ht="15" customHeight="1" x14ac:dyDescent="0.25"/>
    <row r="7" spans="1:26" ht="15.75" customHeight="1" x14ac:dyDescent="0.35">
      <c r="A7" s="468" t="s">
        <v>193</v>
      </c>
      <c r="B7" s="469"/>
      <c r="C7" s="469"/>
      <c r="D7" s="53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189</v>
      </c>
      <c r="B8" s="471"/>
      <c r="C8" s="471"/>
      <c r="D8" s="53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1"/>
      <c r="C9" s="471"/>
      <c r="D9" s="53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0" t="s">
        <v>78</v>
      </c>
      <c r="B10" s="471"/>
      <c r="C10" s="471"/>
      <c r="D10" s="5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4"/>
      <c r="B11" s="54"/>
      <c r="C11" s="53"/>
      <c r="D11" s="53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25">
      <c r="A12" s="55"/>
      <c r="B12" s="76">
        <v>2023</v>
      </c>
      <c r="C12" s="76">
        <v>2022</v>
      </c>
      <c r="D12" s="53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79</v>
      </c>
      <c r="B13" s="55"/>
      <c r="C13" s="53"/>
      <c r="D13" s="53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6" t="s">
        <v>80</v>
      </c>
      <c r="B14" s="57"/>
      <c r="C14" s="271"/>
      <c r="D14" s="53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81</v>
      </c>
      <c r="B15" s="247">
        <v>2604130.91</v>
      </c>
      <c r="C15" s="272">
        <v>1869907</v>
      </c>
      <c r="D15" s="6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58" t="s">
        <v>82</v>
      </c>
      <c r="B16" s="247">
        <v>3179199.52</v>
      </c>
      <c r="C16" s="272">
        <v>1427857</v>
      </c>
      <c r="D16" s="61"/>
      <c r="E16" s="329"/>
      <c r="F16" s="47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s="40" customFormat="1" ht="15.75" customHeight="1" x14ac:dyDescent="0.25">
      <c r="A17" s="58" t="s">
        <v>194</v>
      </c>
      <c r="B17" s="247">
        <v>105088</v>
      </c>
      <c r="C17" s="272">
        <v>4407.25</v>
      </c>
      <c r="D17" s="61"/>
      <c r="E17" s="1"/>
      <c r="F17" s="47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58"/>
      <c r="B18" s="62"/>
      <c r="C18" s="330"/>
      <c r="D18" s="53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341" t="s">
        <v>83</v>
      </c>
      <c r="B19" s="412">
        <f>+B15+B16+B17</f>
        <v>5888418.4299999997</v>
      </c>
      <c r="C19" s="337">
        <f>C15+C16+C17</f>
        <v>3302171.25</v>
      </c>
      <c r="D19" s="53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x14ac:dyDescent="0.25">
      <c r="A20" s="56"/>
      <c r="B20" s="64"/>
      <c r="C20" s="301"/>
      <c r="D20" s="53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56" t="s">
        <v>84</v>
      </c>
      <c r="B21" s="65"/>
      <c r="C21" s="275"/>
      <c r="D21" s="53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hidden="1" customHeight="1" x14ac:dyDescent="0.25">
      <c r="A22" s="58" t="s">
        <v>85</v>
      </c>
      <c r="B22" s="62"/>
      <c r="C22" s="273"/>
      <c r="D22" s="53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hidden="1" customHeight="1" x14ac:dyDescent="0.25">
      <c r="A23" s="58" t="s">
        <v>86</v>
      </c>
      <c r="B23" s="62"/>
      <c r="C23" s="273"/>
      <c r="D23" s="53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hidden="1" customHeight="1" x14ac:dyDescent="0.25">
      <c r="A24" s="58" t="s">
        <v>87</v>
      </c>
      <c r="B24" s="62"/>
      <c r="C24" s="273"/>
      <c r="D24" s="53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hidden="1" customHeight="1" x14ac:dyDescent="0.25">
      <c r="A25" s="58" t="s">
        <v>88</v>
      </c>
      <c r="B25" s="62"/>
      <c r="C25" s="273"/>
      <c r="D25" s="53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58" t="s">
        <v>224</v>
      </c>
      <c r="B26" s="247">
        <v>7983369.7699999996</v>
      </c>
      <c r="C26" s="272">
        <v>7318321</v>
      </c>
      <c r="D26" s="66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67" t="s">
        <v>225</v>
      </c>
      <c r="B27" s="68">
        <v>0</v>
      </c>
      <c r="C27" s="272"/>
      <c r="D27" s="53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hidden="1" customHeight="1" x14ac:dyDescent="0.25">
      <c r="A28" s="58" t="s">
        <v>89</v>
      </c>
      <c r="B28" s="62"/>
      <c r="C28" s="273"/>
      <c r="D28" s="53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56" t="s">
        <v>90</v>
      </c>
      <c r="B29" s="372">
        <v>7983369.7699999996</v>
      </c>
      <c r="C29" s="274">
        <f>SUM(C22:C28)</f>
        <v>7318321</v>
      </c>
      <c r="D29" s="66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5">
      <c r="A30" s="56"/>
      <c r="B30" s="64"/>
      <c r="C30" s="300"/>
      <c r="D30" s="5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thickBot="1" x14ac:dyDescent="0.3">
      <c r="A31" s="56" t="s">
        <v>213</v>
      </c>
      <c r="B31" s="413">
        <f>+B19+B29</f>
        <v>13871788.199999999</v>
      </c>
      <c r="C31" s="338">
        <f>+C19+C29</f>
        <v>10620492.25</v>
      </c>
      <c r="D31" s="53"/>
      <c r="E31" s="38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s="145" customFormat="1" ht="15.75" customHeight="1" thickTop="1" x14ac:dyDescent="0.25">
      <c r="A32" s="56"/>
      <c r="B32" s="64"/>
      <c r="C32" s="301"/>
      <c r="D32" s="146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5">
      <c r="A33" s="472" t="s">
        <v>91</v>
      </c>
      <c r="B33" s="69"/>
      <c r="C33" s="276"/>
      <c r="D33" s="5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8.25" hidden="1" customHeight="1" x14ac:dyDescent="0.25">
      <c r="A34" s="471"/>
      <c r="B34" s="70"/>
      <c r="C34" s="276"/>
      <c r="D34" s="53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hidden="1" customHeight="1" x14ac:dyDescent="0.25">
      <c r="A35" s="58" t="s">
        <v>92</v>
      </c>
      <c r="B35" s="62"/>
      <c r="C35" s="319"/>
      <c r="D35" s="5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5">
      <c r="A36" s="67" t="s">
        <v>226</v>
      </c>
      <c r="B36" s="408">
        <v>820023</v>
      </c>
      <c r="C36" s="320">
        <v>706001</v>
      </c>
      <c r="D36" s="53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hidden="1" customHeight="1" x14ac:dyDescent="0.25">
      <c r="A37" s="58" t="s">
        <v>93</v>
      </c>
      <c r="B37" s="59"/>
      <c r="C37" s="60"/>
      <c r="D37" s="53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hidden="1" customHeight="1" x14ac:dyDescent="0.25">
      <c r="A38" s="58" t="s">
        <v>94</v>
      </c>
      <c r="B38" s="59"/>
      <c r="C38" s="60"/>
      <c r="D38" s="53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0.75" hidden="1" customHeight="1" x14ac:dyDescent="0.25">
      <c r="A39" s="58"/>
      <c r="B39" s="59"/>
      <c r="C39" s="60"/>
      <c r="D39" s="53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.25" hidden="1" customHeight="1" x14ac:dyDescent="0.25">
      <c r="A40" s="67" t="s">
        <v>186</v>
      </c>
      <c r="B40" s="71">
        <f>B36+B39</f>
        <v>820023</v>
      </c>
      <c r="C40" s="60"/>
      <c r="D40" s="53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hidden="1" customHeight="1" x14ac:dyDescent="0.25">
      <c r="A41" s="58" t="s">
        <v>95</v>
      </c>
      <c r="B41" s="62"/>
      <c r="C41" s="63"/>
      <c r="D41" s="5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hidden="1" customHeight="1" x14ac:dyDescent="0.25">
      <c r="A42" s="58" t="s">
        <v>96</v>
      </c>
      <c r="B42" s="62"/>
      <c r="C42" s="63"/>
      <c r="D42" s="53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hidden="1" customHeight="1" x14ac:dyDescent="0.25">
      <c r="A43" s="58" t="s">
        <v>97</v>
      </c>
      <c r="B43" s="62"/>
      <c r="C43" s="63"/>
      <c r="D43" s="53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hidden="1" customHeight="1" x14ac:dyDescent="0.25">
      <c r="A44" s="58" t="s">
        <v>98</v>
      </c>
      <c r="B44" s="62"/>
      <c r="C44" s="63"/>
      <c r="D44" s="53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s="333" customFormat="1" ht="15.75" customHeight="1" thickBot="1" x14ac:dyDescent="0.3">
      <c r="A45" s="331" t="s">
        <v>99</v>
      </c>
      <c r="B45" s="446">
        <v>820023</v>
      </c>
      <c r="C45" s="338">
        <f>SUM(C35:C44)</f>
        <v>706001</v>
      </c>
      <c r="D45" s="332"/>
      <c r="E45" s="332"/>
      <c r="F45" s="332"/>
      <c r="G45" s="332"/>
      <c r="H45" s="332"/>
      <c r="I45" s="332"/>
      <c r="J45" s="332"/>
      <c r="K45" s="332"/>
      <c r="L45" s="332"/>
      <c r="M45" s="332"/>
      <c r="N45" s="332"/>
      <c r="O45" s="332"/>
      <c r="P45" s="332"/>
      <c r="Q45" s="332"/>
      <c r="R45" s="332"/>
      <c r="S45" s="332"/>
      <c r="T45" s="332"/>
      <c r="U45" s="332"/>
      <c r="V45" s="332"/>
      <c r="W45" s="332"/>
      <c r="X45" s="332"/>
      <c r="Y45" s="332"/>
      <c r="Z45" s="332"/>
    </row>
    <row r="46" spans="1:26" s="38" customFormat="1" ht="15.75" customHeight="1" thickTop="1" x14ac:dyDescent="0.25">
      <c r="A46" s="334"/>
      <c r="B46" s="301"/>
      <c r="C46" s="301"/>
      <c r="D46" s="53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56" t="s">
        <v>100</v>
      </c>
      <c r="B47" s="64"/>
      <c r="C47" s="274"/>
      <c r="D47" s="53"/>
      <c r="E47" s="1"/>
      <c r="F47" s="77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hidden="1" customHeight="1" x14ac:dyDescent="0.25">
      <c r="A48" s="56" t="s">
        <v>100</v>
      </c>
      <c r="B48" s="69"/>
      <c r="C48" s="276"/>
      <c r="D48" s="53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hidden="1" customHeight="1" x14ac:dyDescent="0.25">
      <c r="A49" s="58" t="s">
        <v>101</v>
      </c>
      <c r="B49" s="62">
        <v>0</v>
      </c>
      <c r="C49" s="276"/>
      <c r="D49" s="53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hidden="1" customHeight="1" x14ac:dyDescent="0.25">
      <c r="A50" s="58" t="s">
        <v>102</v>
      </c>
      <c r="B50" s="62">
        <v>0</v>
      </c>
      <c r="C50" s="276"/>
      <c r="D50" s="53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hidden="1" customHeight="1" x14ac:dyDescent="0.25">
      <c r="A51" s="58" t="s">
        <v>103</v>
      </c>
      <c r="B51" s="62">
        <v>0</v>
      </c>
      <c r="C51" s="276"/>
      <c r="D51" s="53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hidden="1" customHeight="1" x14ac:dyDescent="0.25">
      <c r="A52" s="58" t="s">
        <v>104</v>
      </c>
      <c r="B52" s="62">
        <v>0</v>
      </c>
      <c r="C52" s="276"/>
      <c r="D52" s="53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hidden="1" customHeight="1" x14ac:dyDescent="0.25">
      <c r="A53" s="58" t="s">
        <v>105</v>
      </c>
      <c r="B53" s="62">
        <v>0</v>
      </c>
      <c r="C53" s="276"/>
      <c r="D53" s="53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hidden="1" customHeight="1" x14ac:dyDescent="0.25">
      <c r="A54" s="58" t="s">
        <v>106</v>
      </c>
      <c r="B54" s="62">
        <v>0</v>
      </c>
      <c r="C54" s="276"/>
      <c r="D54" s="53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hidden="1" customHeight="1" x14ac:dyDescent="0.25">
      <c r="A55" s="56" t="s">
        <v>107</v>
      </c>
      <c r="B55" s="64">
        <f>SUM(B49:B54)</f>
        <v>0</v>
      </c>
      <c r="C55" s="276"/>
      <c r="D55" s="53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67" t="s">
        <v>227</v>
      </c>
      <c r="B56" s="445">
        <v>0</v>
      </c>
      <c r="C56" s="320">
        <v>99041</v>
      </c>
      <c r="D56" s="53"/>
      <c r="E56" s="3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6.5" customHeight="1" thickBot="1" x14ac:dyDescent="0.3">
      <c r="A57" s="56" t="s">
        <v>190</v>
      </c>
      <c r="B57" s="444">
        <v>0</v>
      </c>
      <c r="C57" s="443">
        <f>C56</f>
        <v>99041</v>
      </c>
      <c r="D57" s="53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s="38" customFormat="1" ht="16.5" customHeight="1" thickTop="1" x14ac:dyDescent="0.25">
      <c r="A58" s="56"/>
      <c r="B58" s="64"/>
      <c r="C58" s="385"/>
      <c r="D58" s="53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56" t="s">
        <v>228</v>
      </c>
      <c r="B59" s="69"/>
      <c r="C59" s="276"/>
      <c r="D59" s="53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335" t="s">
        <v>108</v>
      </c>
      <c r="B60" s="247">
        <v>5707203</v>
      </c>
      <c r="C60" s="272">
        <v>5707203</v>
      </c>
      <c r="D60" s="53"/>
      <c r="E60" s="1"/>
      <c r="F60" s="3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340" t="s">
        <v>109</v>
      </c>
      <c r="B61" s="409">
        <v>1605900.25</v>
      </c>
      <c r="C61" s="272">
        <v>-294010</v>
      </c>
      <c r="D61" s="53"/>
      <c r="E61" s="1"/>
      <c r="F61" s="3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390" t="s">
        <v>110</v>
      </c>
      <c r="B62" s="409">
        <f>4108246.71+1630415</f>
        <v>5738661.71</v>
      </c>
      <c r="C62" s="272">
        <v>4402257</v>
      </c>
      <c r="D62" s="53"/>
      <c r="E62" s="3"/>
      <c r="F62" s="3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6" hidden="1" customHeight="1" x14ac:dyDescent="0.25">
      <c r="A63" s="67"/>
      <c r="B63" s="364"/>
      <c r="C63" s="298"/>
      <c r="D63" s="53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thickBot="1" x14ac:dyDescent="0.3">
      <c r="A64" s="391" t="s">
        <v>111</v>
      </c>
      <c r="B64" s="410">
        <f>SUM(B60:B63)</f>
        <v>13051764.960000001</v>
      </c>
      <c r="C64" s="299">
        <f>SUM(C60:C63)</f>
        <v>9815450</v>
      </c>
      <c r="D64" s="64">
        <f t="shared" ref="D64" si="0">SUM(D60:D63)</f>
        <v>0</v>
      </c>
      <c r="E64" s="328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</row>
    <row r="65" spans="1:26" ht="15.75" customHeight="1" thickTop="1" x14ac:dyDescent="0.25">
      <c r="A65" s="72"/>
      <c r="B65" s="64"/>
      <c r="C65" s="339"/>
      <c r="D65" s="146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</row>
    <row r="66" spans="1:26" ht="15.75" customHeight="1" thickBot="1" x14ac:dyDescent="0.3">
      <c r="A66" s="73" t="s">
        <v>112</v>
      </c>
      <c r="B66" s="411">
        <f>B64+B45</f>
        <v>13871787.960000001</v>
      </c>
      <c r="C66" s="338">
        <f>+C47+C64</f>
        <v>9815450</v>
      </c>
      <c r="D66" s="146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thickTop="1" x14ac:dyDescent="0.25">
      <c r="A67" s="53"/>
      <c r="B67" s="66"/>
      <c r="C67" s="66"/>
      <c r="D67" s="53"/>
      <c r="E67" s="2">
        <f>+B31-B66</f>
        <v>0.23999999836087227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53"/>
      <c r="B68" s="336"/>
      <c r="C68" s="53"/>
      <c r="D68" s="53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75" t="s">
        <v>113</v>
      </c>
      <c r="B69" s="53"/>
      <c r="C69" s="53"/>
      <c r="D69" s="53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75"/>
      <c r="B70" s="53"/>
      <c r="C70" s="53"/>
      <c r="D70" s="53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75"/>
      <c r="B71" s="66"/>
      <c r="C71" s="53"/>
      <c r="D71" s="53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4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44" t="s">
        <v>209</v>
      </c>
      <c r="B73" s="467" t="s">
        <v>210</v>
      </c>
      <c r="C73" s="467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4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44" t="s">
        <v>211</v>
      </c>
      <c r="B77" s="467" t="s">
        <v>212</v>
      </c>
      <c r="C77" s="467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ht="15.75" customHeigh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ht="15.75" customHeigh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ht="15.75" customHeigh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ht="15.75" customHeigh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ht="15.75" customHeigh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</sheetData>
  <mergeCells count="7">
    <mergeCell ref="B77:C77"/>
    <mergeCell ref="A7:C7"/>
    <mergeCell ref="A8:C8"/>
    <mergeCell ref="A9:C9"/>
    <mergeCell ref="A10:C10"/>
    <mergeCell ref="A33:A34"/>
    <mergeCell ref="B73:C73"/>
  </mergeCells>
  <pageMargins left="0.70866141732283472" right="0.70866141732283472" top="0.74803149606299213" bottom="0.74803149606299213" header="0" footer="0"/>
  <pageSetup scale="81" orientation="portrait" r:id="rId1"/>
  <colBreaks count="1" manualBreakCount="1">
    <brk id="5" max="80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8"/>
  <sheetViews>
    <sheetView view="pageBreakPreview" zoomScaleNormal="110" zoomScaleSheetLayoutView="100" workbookViewId="0">
      <selection activeCell="C26" sqref="C26"/>
    </sheetView>
  </sheetViews>
  <sheetFormatPr baseColWidth="10" defaultColWidth="14.42578125" defaultRowHeight="15" customHeight="1" x14ac:dyDescent="0.25"/>
  <cols>
    <col min="1" max="1" width="48.5703125" customWidth="1"/>
    <col min="2" max="2" width="20.7109375" customWidth="1"/>
    <col min="3" max="3" width="20.85546875" customWidth="1"/>
    <col min="4" max="4" width="19.140625" customWidth="1"/>
    <col min="5" max="5" width="20.28515625" customWidth="1"/>
    <col min="6" max="6" width="18" customWidth="1"/>
    <col min="7" max="7" width="14.57031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68" t="s">
        <v>193</v>
      </c>
      <c r="B7" s="474"/>
      <c r="C7" s="474"/>
      <c r="D7" s="474"/>
      <c r="E7" s="84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5.75" customHeight="1" x14ac:dyDescent="0.25">
      <c r="A8" s="470" t="s">
        <v>144</v>
      </c>
      <c r="B8" s="471"/>
      <c r="C8" s="471"/>
      <c r="D8" s="471"/>
      <c r="E8" s="84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5.75" customHeight="1" x14ac:dyDescent="0.25">
      <c r="A9" s="470" t="s">
        <v>243</v>
      </c>
      <c r="B9" s="471"/>
      <c r="C9" s="471"/>
      <c r="D9" s="471"/>
      <c r="E9" s="84"/>
      <c r="F9" s="13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5.75" customHeight="1" x14ac:dyDescent="0.25">
      <c r="A10" s="475" t="s">
        <v>0</v>
      </c>
      <c r="B10" s="471"/>
      <c r="C10" s="471"/>
      <c r="D10" s="471"/>
      <c r="E10" s="84"/>
      <c r="F10" s="13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.75" customHeight="1" x14ac:dyDescent="0.25">
      <c r="A11" s="85"/>
      <c r="B11" s="85"/>
      <c r="C11" s="85"/>
      <c r="D11" s="85"/>
      <c r="E11" s="84"/>
      <c r="F11" s="13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5.75" customHeight="1" x14ac:dyDescent="0.25">
      <c r="A12" s="85"/>
      <c r="B12" s="85"/>
      <c r="C12" s="85"/>
      <c r="D12" s="85"/>
      <c r="E12" s="282"/>
      <c r="F12" s="283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ht="15.75" customHeight="1" x14ac:dyDescent="0.25">
      <c r="A13" s="84"/>
      <c r="B13" s="85">
        <v>2023</v>
      </c>
      <c r="C13" s="85">
        <v>2022</v>
      </c>
      <c r="E13" s="282"/>
      <c r="F13" s="283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5.75" customHeight="1" x14ac:dyDescent="0.25">
      <c r="A14" s="86" t="s">
        <v>229</v>
      </c>
      <c r="B14" s="84"/>
      <c r="C14" s="84"/>
      <c r="E14" s="87"/>
      <c r="F14" s="14"/>
      <c r="G14" s="14"/>
      <c r="H14" s="14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5.75" hidden="1" customHeight="1" x14ac:dyDescent="0.25">
      <c r="A15" s="88" t="s">
        <v>62</v>
      </c>
      <c r="B15" s="89"/>
      <c r="C15" s="89"/>
      <c r="E15" s="84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.75" hidden="1" customHeight="1" x14ac:dyDescent="0.25">
      <c r="A16" s="88" t="s">
        <v>114</v>
      </c>
      <c r="B16" s="90"/>
      <c r="C16" s="90"/>
      <c r="E16" s="84"/>
      <c r="F16" s="13"/>
      <c r="G16" s="13"/>
      <c r="H16" s="13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5" ht="15" customHeight="1" x14ac:dyDescent="0.25">
      <c r="A17" s="384" t="s">
        <v>115</v>
      </c>
      <c r="B17" s="281">
        <v>34500000</v>
      </c>
      <c r="C17" s="281">
        <v>30000000</v>
      </c>
      <c r="E17" s="14"/>
      <c r="F17" s="14"/>
      <c r="G17" s="14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</row>
    <row r="18" spans="1:25" ht="15.75" hidden="1" customHeight="1" x14ac:dyDescent="0.25">
      <c r="A18" s="278" t="s">
        <v>116</v>
      </c>
      <c r="B18" s="93"/>
      <c r="C18" s="92"/>
      <c r="E18" s="13"/>
      <c r="F18" s="13"/>
      <c r="G18" s="13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</row>
    <row r="19" spans="1:25" s="38" customFormat="1" ht="15.75" customHeight="1" x14ac:dyDescent="0.25">
      <c r="A19" s="279" t="s">
        <v>277</v>
      </c>
      <c r="B19" s="414">
        <v>304937.7</v>
      </c>
      <c r="C19" s="93">
        <f>104373.68</f>
        <v>104373.68</v>
      </c>
      <c r="E19" s="395"/>
      <c r="F19" s="13"/>
      <c r="G19" s="13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</row>
    <row r="20" spans="1:25" ht="15.75" customHeight="1" thickBot="1" x14ac:dyDescent="0.3">
      <c r="A20" s="280" t="s">
        <v>208</v>
      </c>
      <c r="B20" s="415">
        <f>SUM(B17:B19)</f>
        <v>34804937.700000003</v>
      </c>
      <c r="C20" s="295">
        <f>SUM(C17:C19)</f>
        <v>30104373.68</v>
      </c>
      <c r="E20" s="12"/>
      <c r="F20" s="1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</row>
    <row r="21" spans="1:25" ht="15.75" customHeight="1" thickTop="1" x14ac:dyDescent="0.25">
      <c r="A21" s="94"/>
      <c r="B21" s="294"/>
      <c r="C21" s="95"/>
      <c r="E21" s="13"/>
      <c r="F21" s="13"/>
      <c r="G21" s="13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</row>
    <row r="22" spans="1:25" ht="15.75" customHeight="1" x14ac:dyDescent="0.25">
      <c r="A22" s="86" t="s">
        <v>230</v>
      </c>
      <c r="B22" s="284"/>
      <c r="C22" s="95"/>
      <c r="D22" s="416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</row>
    <row r="23" spans="1:25" ht="15.75" customHeight="1" x14ac:dyDescent="0.25">
      <c r="A23" s="88" t="s">
        <v>117</v>
      </c>
      <c r="B23" s="416">
        <v>-20640027.760000002</v>
      </c>
      <c r="C23" s="92">
        <v>20614568.210000001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</row>
    <row r="24" spans="1:25" ht="15.75" hidden="1" customHeight="1" x14ac:dyDescent="0.25">
      <c r="A24" s="88" t="s">
        <v>118</v>
      </c>
      <c r="B24" s="277"/>
      <c r="C24" s="9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</row>
    <row r="25" spans="1:25" s="40" customFormat="1" ht="15.75" customHeight="1" x14ac:dyDescent="0.25">
      <c r="A25" s="97" t="s">
        <v>195</v>
      </c>
      <c r="B25" s="277">
        <v>0</v>
      </c>
      <c r="C25" s="92">
        <v>80000</v>
      </c>
      <c r="E25" s="4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</row>
    <row r="26" spans="1:25" ht="15.75" customHeight="1" x14ac:dyDescent="0.25">
      <c r="A26" s="88" t="s">
        <v>119</v>
      </c>
      <c r="B26" s="416">
        <v>-3179199.49</v>
      </c>
      <c r="C26" s="92">
        <v>2330970.92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</row>
    <row r="27" spans="1:25" ht="15.75" customHeight="1" x14ac:dyDescent="0.25">
      <c r="A27" s="91" t="s">
        <v>120</v>
      </c>
      <c r="B27" s="417">
        <v>-1346854.5</v>
      </c>
      <c r="C27" s="51">
        <v>2459293.5099999998</v>
      </c>
      <c r="E27" s="35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</row>
    <row r="28" spans="1:25" ht="15.75" hidden="1" customHeight="1" x14ac:dyDescent="0.25">
      <c r="A28" s="88" t="s">
        <v>121</v>
      </c>
      <c r="B28" s="362"/>
      <c r="C28" s="9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</row>
    <row r="29" spans="1:25" ht="15.75" customHeight="1" x14ac:dyDescent="0.25">
      <c r="A29" s="88" t="s">
        <v>76</v>
      </c>
      <c r="B29" s="416">
        <v>-8032955.6900000004</v>
      </c>
      <c r="C29" s="92">
        <v>4913551.33</v>
      </c>
      <c r="D29" s="35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</row>
    <row r="30" spans="1:25" ht="15.75" hidden="1" customHeight="1" x14ac:dyDescent="0.25">
      <c r="A30" s="88" t="s">
        <v>75</v>
      </c>
      <c r="B30" s="93"/>
      <c r="C30" s="9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</row>
    <row r="31" spans="1:25" ht="15.75" customHeight="1" thickBot="1" x14ac:dyDescent="0.3">
      <c r="A31" s="96" t="s">
        <v>122</v>
      </c>
      <c r="B31" s="427">
        <v>33199037.449999999</v>
      </c>
      <c r="C31" s="296">
        <f t="shared" ref="C31" si="0">SUM(C23:C30)</f>
        <v>30398383.969999999</v>
      </c>
      <c r="E31" s="4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</row>
    <row r="32" spans="1:25" ht="15.75" customHeight="1" thickTop="1" x14ac:dyDescent="0.25">
      <c r="A32" s="94"/>
      <c r="B32" s="297"/>
      <c r="C32" s="95"/>
      <c r="E32" s="4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</row>
    <row r="33" spans="1:26" ht="15.75" customHeight="1" thickBot="1" x14ac:dyDescent="0.3">
      <c r="A33" s="86" t="s">
        <v>188</v>
      </c>
      <c r="B33" s="428">
        <f>+B20-B31</f>
        <v>1605900.2500000037</v>
      </c>
      <c r="C33" s="143">
        <f>+C20-C31</f>
        <v>-294010.28999999911</v>
      </c>
      <c r="E33" s="12"/>
      <c r="F33" s="4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</row>
    <row r="34" spans="1:26" ht="15.75" customHeight="1" thickTop="1" x14ac:dyDescent="0.25">
      <c r="A34" s="94"/>
      <c r="B34" s="95"/>
      <c r="C34" s="95"/>
      <c r="D34" s="95"/>
      <c r="E34" s="28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</row>
    <row r="35" spans="1:26" ht="15.75" customHeight="1" x14ac:dyDescent="0.25">
      <c r="A35" s="94"/>
      <c r="B35" s="98"/>
      <c r="C35" s="98"/>
      <c r="D35" s="98"/>
      <c r="E35" s="95"/>
      <c r="F35" s="4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</row>
    <row r="36" spans="1:26" ht="15.75" customHeight="1" x14ac:dyDescent="0.25">
      <c r="A36" s="99"/>
      <c r="B36" s="84"/>
      <c r="C36" s="84"/>
      <c r="D36" s="84"/>
      <c r="E36" s="84"/>
      <c r="F36" s="4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</row>
    <row r="37" spans="1:26" ht="15.75" customHeight="1" x14ac:dyDescent="0.25">
      <c r="A37" s="144"/>
      <c r="B37" s="1"/>
      <c r="C37" s="1"/>
      <c r="D37" s="1"/>
      <c r="E37" s="84"/>
      <c r="F37" s="4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</row>
    <row r="38" spans="1:26" ht="15.75" customHeight="1" x14ac:dyDescent="0.25">
      <c r="A38" s="144" t="s">
        <v>209</v>
      </c>
      <c r="B38" s="467" t="s">
        <v>216</v>
      </c>
      <c r="C38" s="473"/>
      <c r="D38" s="1"/>
      <c r="E38" s="84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</row>
    <row r="39" spans="1:26" ht="15.75" customHeight="1" x14ac:dyDescent="0.25">
      <c r="A39" s="1"/>
      <c r="B39" s="1"/>
      <c r="C39" s="1"/>
      <c r="D39" s="1"/>
      <c r="E39" s="95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</row>
    <row r="40" spans="1:26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</row>
    <row r="41" spans="1:26" ht="15.75" customHeight="1" x14ac:dyDescent="0.25">
      <c r="A41" s="144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</row>
    <row r="42" spans="1:26" ht="15.75" customHeight="1" x14ac:dyDescent="0.25">
      <c r="A42" s="144" t="s">
        <v>211</v>
      </c>
      <c r="B42" s="467" t="s">
        <v>212</v>
      </c>
      <c r="C42" s="473"/>
      <c r="D42" s="1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</row>
    <row r="43" spans="1:26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</row>
    <row r="44" spans="1:26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</row>
    <row r="45" spans="1:26" ht="15.75" customHeight="1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</row>
    <row r="46" spans="1:26" ht="15.75" customHeight="1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</row>
    <row r="47" spans="1:26" ht="15.75" customHeight="1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</row>
    <row r="48" spans="1:26" ht="15.75" customHeight="1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</row>
    <row r="49" spans="1:26" ht="15.75" customHeight="1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</row>
    <row r="50" spans="1:26" ht="15.75" customHeight="1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</row>
    <row r="51" spans="1:26" ht="15.75" customHeight="1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</row>
    <row r="52" spans="1:26" ht="15.75" customHeight="1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</row>
    <row r="53" spans="1:26" ht="15.75" customHeight="1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</row>
    <row r="54" spans="1:26" ht="15.75" customHeight="1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</row>
    <row r="55" spans="1:26" ht="15.75" customHeight="1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</row>
    <row r="56" spans="1:26" ht="15.75" customHeight="1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</row>
    <row r="57" spans="1:26" ht="15.75" customHeight="1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</row>
    <row r="58" spans="1:26" ht="15.75" customHeight="1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</row>
    <row r="59" spans="1:26" ht="15.75" customHeight="1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</row>
    <row r="60" spans="1:26" ht="15.75" customHeight="1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</row>
    <row r="61" spans="1:26" ht="15.75" customHeight="1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</row>
    <row r="62" spans="1:26" ht="15.75" customHeight="1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</row>
    <row r="63" spans="1:26" ht="15.75" customHeight="1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ht="15.75" customHeight="1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ht="15.75" customHeight="1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ht="15.75" customHeight="1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ht="15.75" customHeight="1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</row>
    <row r="68" spans="1:26" ht="15.75" customHeight="1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</row>
    <row r="69" spans="1:26" ht="15.75" customHeight="1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</row>
    <row r="70" spans="1:26" ht="15.75" customHeight="1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</row>
    <row r="71" spans="1:26" ht="15.75" customHeight="1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</row>
    <row r="72" spans="1:26" ht="15.75" customHeight="1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</row>
    <row r="73" spans="1:26" ht="15.75" customHeight="1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</row>
    <row r="74" spans="1:26" ht="15.75" customHeight="1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</row>
    <row r="75" spans="1:26" ht="15.75" customHeight="1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</row>
    <row r="76" spans="1:26" ht="15.75" customHeight="1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</row>
    <row r="77" spans="1:26" ht="15.75" customHeight="1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</row>
    <row r="78" spans="1:26" ht="15.75" customHeight="1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</row>
    <row r="79" spans="1:26" ht="15.75" customHeight="1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</row>
    <row r="80" spans="1:26" ht="15.75" customHeight="1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</row>
    <row r="81" spans="1:26" ht="15.75" customHeight="1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</row>
    <row r="82" spans="1:26" ht="15.75" customHeight="1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</row>
    <row r="83" spans="1:26" ht="15.75" customHeight="1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</row>
    <row r="84" spans="1:26" ht="15.75" customHeight="1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</row>
    <row r="85" spans="1:26" ht="15.75" customHeight="1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</row>
    <row r="86" spans="1:26" ht="15.75" customHeight="1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</row>
    <row r="87" spans="1:26" ht="15.75" customHeight="1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</row>
    <row r="88" spans="1:26" ht="15.75" customHeight="1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</row>
    <row r="89" spans="1:26" ht="15.75" customHeight="1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</row>
    <row r="90" spans="1:26" ht="15.75" customHeight="1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</row>
    <row r="91" spans="1:26" ht="15.75" customHeight="1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</row>
    <row r="92" spans="1:26" ht="15.75" customHeight="1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</row>
    <row r="93" spans="1:26" ht="15.75" customHeight="1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</row>
    <row r="94" spans="1:26" ht="15.75" customHeight="1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</row>
    <row r="95" spans="1:26" ht="15.75" customHeight="1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</row>
    <row r="96" spans="1:26" ht="15.75" customHeight="1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</row>
    <row r="97" spans="1:26" ht="15.75" customHeight="1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</row>
    <row r="98" spans="1:26" ht="15.75" customHeight="1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</row>
    <row r="99" spans="1:26" ht="15.75" customHeight="1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</row>
    <row r="100" spans="1:26" ht="15.75" customHeight="1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</row>
    <row r="101" spans="1:26" ht="15.75" customHeight="1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</row>
    <row r="102" spans="1:26" ht="15.75" customHeight="1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</row>
    <row r="103" spans="1:26" ht="15.75" customHeight="1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</row>
    <row r="104" spans="1:26" ht="15.75" customHeight="1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</row>
    <row r="105" spans="1:26" ht="15.75" customHeight="1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</row>
    <row r="106" spans="1:26" ht="15.75" customHeight="1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</row>
    <row r="107" spans="1:26" ht="15.75" customHeight="1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  <c r="Y107" s="12"/>
      <c r="Z107" s="12"/>
    </row>
    <row r="108" spans="1:26" ht="15.75" customHeight="1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2"/>
      <c r="V108" s="12"/>
      <c r="W108" s="12"/>
      <c r="X108" s="12"/>
      <c r="Y108" s="12"/>
      <c r="Z108" s="12"/>
    </row>
    <row r="109" spans="1:26" ht="15.75" customHeight="1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</row>
    <row r="110" spans="1:26" ht="15.75" customHeight="1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</row>
    <row r="111" spans="1:26" ht="15.75" customHeight="1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</row>
    <row r="112" spans="1:26" ht="15.75" customHeight="1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2"/>
      <c r="V112" s="12"/>
      <c r="W112" s="12"/>
      <c r="X112" s="12"/>
      <c r="Y112" s="12"/>
      <c r="Z112" s="12"/>
    </row>
    <row r="113" spans="1:26" ht="15.75" customHeight="1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  <c r="Y113" s="12"/>
      <c r="Z113" s="12"/>
    </row>
    <row r="114" spans="1:26" ht="15.75" customHeight="1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</row>
    <row r="115" spans="1:26" ht="15.75" customHeight="1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</row>
    <row r="116" spans="1:26" ht="15.75" customHeight="1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</row>
    <row r="117" spans="1:26" ht="15.75" customHeight="1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</row>
    <row r="118" spans="1:26" ht="15.75" customHeight="1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</row>
    <row r="119" spans="1:26" ht="15.75" customHeight="1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</row>
    <row r="120" spans="1:26" ht="15.75" customHeight="1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</row>
    <row r="121" spans="1:26" ht="15.75" customHeight="1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</row>
    <row r="122" spans="1:26" ht="15.75" customHeight="1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</row>
    <row r="123" spans="1:26" ht="15.75" customHeight="1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</row>
    <row r="124" spans="1:26" ht="15.75" customHeight="1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</row>
    <row r="125" spans="1:26" ht="15.75" customHeight="1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</row>
    <row r="126" spans="1:26" ht="15.75" customHeight="1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</row>
    <row r="127" spans="1:26" ht="15.75" customHeight="1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</row>
    <row r="128" spans="1:26" ht="15.75" customHeight="1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</row>
    <row r="129" spans="1:26" ht="15.75" customHeight="1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2"/>
      <c r="V129" s="12"/>
      <c r="W129" s="12"/>
      <c r="X129" s="12"/>
      <c r="Y129" s="12"/>
      <c r="Z129" s="12"/>
    </row>
    <row r="130" spans="1:26" ht="15.75" customHeight="1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</row>
    <row r="131" spans="1:26" ht="15.75" customHeight="1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</row>
    <row r="132" spans="1:26" ht="15.75" customHeight="1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</row>
    <row r="133" spans="1:26" ht="15.75" customHeight="1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</row>
    <row r="134" spans="1:26" ht="15.75" customHeight="1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</row>
    <row r="135" spans="1:26" ht="15.75" customHeight="1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</row>
    <row r="136" spans="1:26" ht="15.75" customHeight="1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</row>
    <row r="137" spans="1:26" ht="15.75" customHeight="1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</row>
    <row r="138" spans="1:26" ht="15.75" customHeight="1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</row>
    <row r="139" spans="1:26" ht="15.75" customHeight="1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</row>
    <row r="140" spans="1:26" ht="15.75" customHeight="1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</row>
    <row r="141" spans="1:26" ht="15.75" customHeight="1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</row>
    <row r="142" spans="1:26" ht="15.75" customHeight="1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</row>
    <row r="143" spans="1:26" ht="15.75" customHeight="1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</row>
    <row r="144" spans="1:26" ht="15.75" customHeight="1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</row>
    <row r="145" spans="1:26" ht="15.75" customHeight="1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2"/>
      <c r="V145" s="12"/>
      <c r="W145" s="12"/>
      <c r="X145" s="12"/>
      <c r="Y145" s="12"/>
      <c r="Z145" s="12"/>
    </row>
    <row r="146" spans="1:26" ht="15.75" customHeight="1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</row>
    <row r="147" spans="1:26" ht="15.75" customHeight="1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</row>
    <row r="148" spans="1:26" ht="15.75" customHeight="1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</row>
    <row r="149" spans="1:26" ht="15.75" customHeight="1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</row>
    <row r="150" spans="1:26" ht="15.75" customHeight="1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12"/>
      <c r="Z150" s="12"/>
    </row>
    <row r="151" spans="1:26" ht="15.75" customHeight="1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2"/>
      <c r="V151" s="12"/>
      <c r="W151" s="12"/>
      <c r="X151" s="12"/>
      <c r="Y151" s="12"/>
      <c r="Z151" s="12"/>
    </row>
    <row r="152" spans="1:26" ht="15.75" customHeight="1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  <c r="U152" s="12"/>
      <c r="V152" s="12"/>
      <c r="W152" s="12"/>
      <c r="X152" s="12"/>
      <c r="Y152" s="12"/>
      <c r="Z152" s="12"/>
    </row>
    <row r="153" spans="1:26" ht="15.75" customHeight="1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</row>
    <row r="154" spans="1:26" ht="15.75" customHeight="1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</row>
    <row r="155" spans="1:26" ht="15.75" customHeight="1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</row>
    <row r="156" spans="1:26" ht="15.75" customHeight="1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</row>
    <row r="157" spans="1:26" ht="15.75" customHeight="1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2"/>
      <c r="V157" s="12"/>
      <c r="W157" s="12"/>
      <c r="X157" s="12"/>
      <c r="Y157" s="12"/>
      <c r="Z157" s="12"/>
    </row>
    <row r="158" spans="1:26" ht="15.75" customHeight="1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  <c r="U158" s="12"/>
      <c r="V158" s="12"/>
      <c r="W158" s="12"/>
      <c r="X158" s="12"/>
      <c r="Y158" s="12"/>
      <c r="Z158" s="12"/>
    </row>
    <row r="159" spans="1:26" ht="15.75" customHeight="1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2"/>
      <c r="V159" s="12"/>
      <c r="W159" s="12"/>
      <c r="X159" s="12"/>
      <c r="Y159" s="12"/>
      <c r="Z159" s="12"/>
    </row>
    <row r="160" spans="1:26" ht="15.75" customHeight="1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2"/>
      <c r="V160" s="12"/>
      <c r="W160" s="12"/>
      <c r="X160" s="12"/>
      <c r="Y160" s="12"/>
      <c r="Z160" s="12"/>
    </row>
    <row r="161" spans="1:26" ht="15.75" customHeight="1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2"/>
      <c r="V161" s="12"/>
      <c r="W161" s="12"/>
      <c r="X161" s="12"/>
      <c r="Y161" s="12"/>
      <c r="Z161" s="12"/>
    </row>
    <row r="162" spans="1:26" ht="15.75" customHeight="1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2"/>
      <c r="V162" s="12"/>
      <c r="W162" s="12"/>
      <c r="X162" s="12"/>
      <c r="Y162" s="12"/>
      <c r="Z162" s="12"/>
    </row>
    <row r="163" spans="1:26" ht="15.75" customHeight="1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2"/>
      <c r="V163" s="12"/>
      <c r="W163" s="12"/>
      <c r="X163" s="12"/>
      <c r="Y163" s="12"/>
      <c r="Z163" s="12"/>
    </row>
    <row r="164" spans="1:26" ht="15.75" customHeight="1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2"/>
      <c r="V164" s="12"/>
      <c r="W164" s="12"/>
      <c r="X164" s="12"/>
      <c r="Y164" s="12"/>
      <c r="Z164" s="12"/>
    </row>
    <row r="165" spans="1:26" ht="15.75" customHeight="1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2"/>
      <c r="V165" s="12"/>
      <c r="W165" s="12"/>
      <c r="X165" s="12"/>
      <c r="Y165" s="12"/>
      <c r="Z165" s="12"/>
    </row>
    <row r="166" spans="1:26" ht="15.75" customHeight="1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12"/>
      <c r="Y166" s="12"/>
      <c r="Z166" s="12"/>
    </row>
    <row r="167" spans="1:26" ht="15.75" customHeight="1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2"/>
      <c r="V167" s="12"/>
      <c r="W167" s="12"/>
      <c r="X167" s="12"/>
      <c r="Y167" s="12"/>
      <c r="Z167" s="12"/>
    </row>
    <row r="168" spans="1:26" ht="15.75" customHeight="1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2"/>
      <c r="V168" s="12"/>
      <c r="W168" s="12"/>
      <c r="X168" s="12"/>
      <c r="Y168" s="12"/>
      <c r="Z168" s="12"/>
    </row>
    <row r="169" spans="1:26" ht="15.75" customHeight="1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2"/>
      <c r="V169" s="12"/>
      <c r="W169" s="12"/>
      <c r="X169" s="12"/>
      <c r="Y169" s="12"/>
      <c r="Z169" s="12"/>
    </row>
    <row r="170" spans="1:26" ht="15.75" customHeight="1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2"/>
      <c r="V170" s="12"/>
      <c r="W170" s="12"/>
      <c r="X170" s="12"/>
      <c r="Y170" s="12"/>
      <c r="Z170" s="12"/>
    </row>
    <row r="171" spans="1:26" ht="15.75" customHeight="1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  <c r="U171" s="12"/>
      <c r="V171" s="12"/>
      <c r="W171" s="12"/>
      <c r="X171" s="12"/>
      <c r="Y171" s="12"/>
      <c r="Z171" s="12"/>
    </row>
    <row r="172" spans="1:26" ht="15.75" customHeight="1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2"/>
      <c r="V172" s="12"/>
      <c r="W172" s="12"/>
      <c r="X172" s="12"/>
      <c r="Y172" s="12"/>
      <c r="Z172" s="12"/>
    </row>
    <row r="173" spans="1:26" ht="15.75" customHeight="1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2"/>
      <c r="V173" s="12"/>
      <c r="W173" s="12"/>
      <c r="X173" s="12"/>
      <c r="Y173" s="12"/>
      <c r="Z173" s="12"/>
    </row>
    <row r="174" spans="1:26" ht="15.75" customHeight="1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2"/>
      <c r="V174" s="12"/>
      <c r="W174" s="12"/>
      <c r="X174" s="12"/>
      <c r="Y174" s="12"/>
      <c r="Z174" s="12"/>
    </row>
    <row r="175" spans="1:26" ht="15.75" customHeight="1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  <c r="U175" s="12"/>
      <c r="V175" s="12"/>
      <c r="W175" s="12"/>
      <c r="X175" s="12"/>
      <c r="Y175" s="12"/>
      <c r="Z175" s="12"/>
    </row>
    <row r="176" spans="1:26" ht="15.75" customHeight="1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2"/>
      <c r="V176" s="12"/>
      <c r="W176" s="12"/>
      <c r="X176" s="12"/>
      <c r="Y176" s="12"/>
      <c r="Z176" s="12"/>
    </row>
    <row r="177" spans="1:26" ht="15.75" customHeight="1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2"/>
      <c r="V177" s="12"/>
      <c r="W177" s="12"/>
      <c r="X177" s="12"/>
      <c r="Y177" s="12"/>
      <c r="Z177" s="12"/>
    </row>
    <row r="178" spans="1:26" ht="15.75" customHeight="1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2"/>
      <c r="V178" s="12"/>
      <c r="W178" s="12"/>
      <c r="X178" s="12"/>
      <c r="Y178" s="12"/>
      <c r="Z178" s="12"/>
    </row>
    <row r="179" spans="1:26" ht="15.75" customHeight="1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2"/>
      <c r="V179" s="12"/>
      <c r="W179" s="12"/>
      <c r="X179" s="12"/>
      <c r="Y179" s="12"/>
      <c r="Z179" s="12"/>
    </row>
    <row r="180" spans="1:26" ht="15.75" customHeight="1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</row>
    <row r="181" spans="1:26" ht="15.75" customHeight="1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</row>
    <row r="182" spans="1:26" ht="15.75" customHeight="1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</row>
    <row r="183" spans="1:26" ht="15.75" customHeight="1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</row>
    <row r="184" spans="1:26" ht="15.75" customHeight="1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</row>
    <row r="185" spans="1:26" ht="15.75" customHeight="1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</row>
    <row r="186" spans="1:26" ht="15.75" customHeight="1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</row>
    <row r="187" spans="1:26" ht="15.75" customHeight="1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</row>
    <row r="188" spans="1:26" ht="15.75" customHeight="1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</row>
    <row r="189" spans="1:26" ht="15.75" customHeight="1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  <c r="U189" s="12"/>
      <c r="V189" s="12"/>
      <c r="W189" s="12"/>
      <c r="X189" s="12"/>
      <c r="Y189" s="12"/>
      <c r="Z189" s="12"/>
    </row>
    <row r="190" spans="1:26" ht="15.75" customHeight="1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  <c r="U190" s="12"/>
      <c r="V190" s="12"/>
      <c r="W190" s="12"/>
      <c r="X190" s="12"/>
      <c r="Y190" s="12"/>
      <c r="Z190" s="12"/>
    </row>
    <row r="191" spans="1:26" ht="15.75" customHeight="1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</row>
    <row r="192" spans="1:26" ht="15.75" customHeight="1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</row>
    <row r="193" spans="1:26" ht="15.75" customHeight="1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</row>
    <row r="194" spans="1:26" ht="15.75" customHeight="1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</row>
    <row r="195" spans="1:26" ht="15.75" customHeight="1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</row>
    <row r="196" spans="1:26" ht="15.75" customHeight="1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</row>
    <row r="197" spans="1:26" ht="15.75" customHeight="1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</row>
    <row r="198" spans="1:26" ht="15.75" customHeight="1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</row>
    <row r="199" spans="1:26" ht="15.75" customHeight="1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</row>
    <row r="200" spans="1:26" ht="15.75" customHeight="1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</row>
    <row r="201" spans="1:26" ht="15.75" customHeight="1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</row>
    <row r="202" spans="1:26" ht="15.75" customHeight="1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  <c r="U202" s="12"/>
      <c r="V202" s="12"/>
      <c r="W202" s="12"/>
      <c r="X202" s="12"/>
      <c r="Y202" s="12"/>
      <c r="Z202" s="12"/>
    </row>
    <row r="203" spans="1:26" ht="15.75" customHeight="1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  <c r="U203" s="12"/>
      <c r="V203" s="12"/>
      <c r="W203" s="12"/>
      <c r="X203" s="12"/>
      <c r="Y203" s="12"/>
      <c r="Z203" s="12"/>
    </row>
    <row r="204" spans="1:26" ht="15.75" customHeight="1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  <c r="U204" s="12"/>
      <c r="V204" s="12"/>
      <c r="W204" s="12"/>
      <c r="X204" s="12"/>
      <c r="Y204" s="12"/>
      <c r="Z204" s="12"/>
    </row>
    <row r="205" spans="1:26" ht="15.75" customHeight="1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  <c r="U205" s="12"/>
      <c r="V205" s="12"/>
      <c r="W205" s="12"/>
      <c r="X205" s="12"/>
      <c r="Y205" s="12"/>
      <c r="Z205" s="12"/>
    </row>
    <row r="206" spans="1:26" ht="15.75" customHeight="1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  <c r="U206" s="12"/>
      <c r="V206" s="12"/>
      <c r="W206" s="12"/>
      <c r="X206" s="12"/>
      <c r="Y206" s="12"/>
      <c r="Z206" s="12"/>
    </row>
    <row r="207" spans="1:26" ht="15.75" customHeight="1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  <c r="U207" s="12"/>
      <c r="V207" s="12"/>
      <c r="W207" s="12"/>
      <c r="X207" s="12"/>
      <c r="Y207" s="12"/>
      <c r="Z207" s="12"/>
    </row>
    <row r="208" spans="1:26" ht="15.75" customHeight="1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  <c r="U208" s="12"/>
      <c r="V208" s="12"/>
      <c r="W208" s="12"/>
      <c r="X208" s="12"/>
      <c r="Y208" s="12"/>
      <c r="Z208" s="12"/>
    </row>
    <row r="209" spans="1:26" ht="15.75" customHeight="1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  <c r="U209" s="12"/>
      <c r="V209" s="12"/>
      <c r="W209" s="12"/>
      <c r="X209" s="12"/>
      <c r="Y209" s="12"/>
      <c r="Z209" s="12"/>
    </row>
    <row r="210" spans="1:26" ht="15.75" customHeight="1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  <c r="U210" s="12"/>
      <c r="V210" s="12"/>
      <c r="W210" s="12"/>
      <c r="X210" s="12"/>
      <c r="Y210" s="12"/>
      <c r="Z210" s="12"/>
    </row>
    <row r="211" spans="1:26" ht="15.75" customHeight="1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  <c r="U211" s="12"/>
      <c r="V211" s="12"/>
      <c r="W211" s="12"/>
      <c r="X211" s="12"/>
      <c r="Y211" s="12"/>
      <c r="Z211" s="12"/>
    </row>
    <row r="212" spans="1:26" ht="15.75" customHeight="1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  <c r="U212" s="12"/>
      <c r="V212" s="12"/>
      <c r="W212" s="12"/>
      <c r="X212" s="12"/>
      <c r="Y212" s="12"/>
      <c r="Z212" s="12"/>
    </row>
    <row r="213" spans="1:26" ht="15.75" customHeight="1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  <c r="U213" s="12"/>
      <c r="V213" s="12"/>
      <c r="W213" s="12"/>
      <c r="X213" s="12"/>
      <c r="Y213" s="12"/>
      <c r="Z213" s="12"/>
    </row>
    <row r="214" spans="1:26" ht="15.75" customHeight="1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</row>
    <row r="215" spans="1:26" ht="15.75" customHeight="1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</row>
    <row r="216" spans="1:26" ht="15.75" customHeight="1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</row>
    <row r="217" spans="1:26" ht="15.75" customHeight="1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</row>
    <row r="218" spans="1:26" ht="15.75" customHeight="1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</row>
    <row r="219" spans="1:26" ht="15.75" customHeight="1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</row>
    <row r="220" spans="1:26" ht="15.75" customHeight="1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</row>
    <row r="221" spans="1:26" ht="15.75" customHeight="1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</row>
    <row r="222" spans="1:26" ht="15.75" customHeight="1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</row>
    <row r="223" spans="1:26" ht="15.75" customHeight="1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</row>
    <row r="224" spans="1:26" ht="15.75" customHeight="1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</row>
    <row r="225" spans="1:26" ht="15.75" customHeight="1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</row>
    <row r="226" spans="1:26" ht="15.75" customHeight="1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</row>
    <row r="227" spans="1:26" ht="15.75" customHeight="1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</row>
    <row r="228" spans="1:26" ht="15.75" customHeight="1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</row>
    <row r="229" spans="1:26" ht="15.75" customHeight="1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</row>
    <row r="230" spans="1:26" ht="15.75" customHeight="1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</row>
    <row r="231" spans="1:26" ht="15.75" customHeight="1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</row>
    <row r="232" spans="1:26" ht="15.75" customHeight="1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  <c r="U232" s="12"/>
      <c r="V232" s="12"/>
      <c r="W232" s="12"/>
      <c r="X232" s="12"/>
      <c r="Y232" s="12"/>
      <c r="Z232" s="12"/>
    </row>
    <row r="233" spans="1:26" ht="15.75" customHeight="1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  <c r="U233" s="12"/>
      <c r="V233" s="12"/>
      <c r="W233" s="12"/>
      <c r="X233" s="12"/>
      <c r="Y233" s="12"/>
      <c r="Z233" s="12"/>
    </row>
    <row r="234" spans="1:26" ht="15.75" customHeight="1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  <c r="U234" s="12"/>
      <c r="V234" s="12"/>
      <c r="W234" s="12"/>
      <c r="X234" s="12"/>
      <c r="Y234" s="12"/>
      <c r="Z234" s="12"/>
    </row>
    <row r="235" spans="1:26" ht="15.75" customHeight="1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  <c r="U235" s="12"/>
      <c r="V235" s="12"/>
      <c r="W235" s="12"/>
      <c r="X235" s="12"/>
      <c r="Y235" s="12"/>
      <c r="Z235" s="12"/>
    </row>
    <row r="236" spans="1:26" ht="15.75" customHeight="1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  <c r="U236" s="12"/>
      <c r="V236" s="12"/>
      <c r="W236" s="12"/>
      <c r="X236" s="12"/>
      <c r="Y236" s="12"/>
      <c r="Z236" s="12"/>
    </row>
    <row r="237" spans="1:26" ht="15.75" customHeight="1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  <c r="U237" s="12"/>
      <c r="V237" s="12"/>
      <c r="W237" s="12"/>
      <c r="X237" s="12"/>
      <c r="Y237" s="12"/>
      <c r="Z237" s="12"/>
    </row>
    <row r="238" spans="1:26" ht="15.75" customHeight="1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  <c r="U238" s="12"/>
      <c r="V238" s="12"/>
      <c r="W238" s="12"/>
      <c r="X238" s="12"/>
      <c r="Y238" s="12"/>
      <c r="Z238" s="12"/>
    </row>
    <row r="239" spans="1:26" ht="15.75" customHeight="1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  <c r="U239" s="12"/>
      <c r="V239" s="12"/>
      <c r="W239" s="12"/>
      <c r="X239" s="12"/>
      <c r="Y239" s="12"/>
      <c r="Z239" s="12"/>
    </row>
    <row r="240" spans="1:26" ht="15.75" customHeight="1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  <c r="U240" s="12"/>
      <c r="V240" s="12"/>
      <c r="W240" s="12"/>
      <c r="X240" s="12"/>
      <c r="Y240" s="12"/>
      <c r="Z240" s="12"/>
    </row>
    <row r="241" spans="1:26" ht="15.75" customHeight="1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  <c r="U241" s="12"/>
      <c r="V241" s="12"/>
      <c r="W241" s="12"/>
      <c r="X241" s="12"/>
      <c r="Y241" s="12"/>
      <c r="Z241" s="12"/>
    </row>
    <row r="242" spans="1:26" ht="15.75" customHeight="1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  <c r="U242" s="12"/>
      <c r="V242" s="12"/>
      <c r="W242" s="12"/>
      <c r="X242" s="12"/>
      <c r="Y242" s="12"/>
      <c r="Z242" s="12"/>
    </row>
    <row r="243" spans="1:26" ht="15.75" customHeight="1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  <c r="U243" s="12"/>
      <c r="V243" s="12"/>
      <c r="W243" s="12"/>
      <c r="X243" s="12"/>
      <c r="Y243" s="12"/>
      <c r="Z243" s="12"/>
    </row>
    <row r="244" spans="1:26" ht="15.75" customHeight="1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  <c r="U244" s="12"/>
      <c r="V244" s="12"/>
      <c r="W244" s="12"/>
      <c r="X244" s="12"/>
      <c r="Y244" s="12"/>
      <c r="Z244" s="12"/>
    </row>
    <row r="245" spans="1:26" ht="15.75" customHeight="1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  <c r="U245" s="12"/>
      <c r="V245" s="12"/>
      <c r="W245" s="12"/>
      <c r="X245" s="12"/>
      <c r="Y245" s="12"/>
      <c r="Z245" s="12"/>
    </row>
    <row r="246" spans="1:26" ht="15.75" customHeight="1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  <c r="U246" s="12"/>
      <c r="V246" s="12"/>
      <c r="W246" s="12"/>
      <c r="X246" s="12"/>
      <c r="Y246" s="12"/>
      <c r="Z246" s="12"/>
    </row>
    <row r="247" spans="1:26" ht="15.75" customHeight="1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  <c r="U247" s="12"/>
      <c r="V247" s="12"/>
      <c r="W247" s="12"/>
      <c r="X247" s="12"/>
      <c r="Y247" s="12"/>
      <c r="Z247" s="12"/>
    </row>
    <row r="248" spans="1:26" ht="15.75" customHeight="1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  <c r="U248" s="12"/>
      <c r="V248" s="12"/>
      <c r="W248" s="12"/>
      <c r="X248" s="12"/>
      <c r="Y248" s="12"/>
      <c r="Z248" s="12"/>
    </row>
    <row r="249" spans="1:26" ht="15.75" customHeight="1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  <c r="U249" s="12"/>
      <c r="V249" s="12"/>
      <c r="W249" s="12"/>
      <c r="X249" s="12"/>
      <c r="Y249" s="12"/>
      <c r="Z249" s="12"/>
    </row>
    <row r="250" spans="1:26" ht="15.75" customHeight="1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  <c r="U250" s="12"/>
      <c r="V250" s="12"/>
      <c r="W250" s="12"/>
      <c r="X250" s="12"/>
      <c r="Y250" s="12"/>
      <c r="Z250" s="12"/>
    </row>
    <row r="251" spans="1:26" ht="15.75" customHeight="1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  <c r="U251" s="12"/>
      <c r="V251" s="12"/>
      <c r="W251" s="12"/>
      <c r="X251" s="12"/>
      <c r="Y251" s="12"/>
      <c r="Z251" s="12"/>
    </row>
    <row r="252" spans="1:26" ht="15.75" customHeight="1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  <c r="U252" s="12"/>
      <c r="V252" s="12"/>
      <c r="W252" s="12"/>
      <c r="X252" s="12"/>
      <c r="Y252" s="12"/>
      <c r="Z252" s="12"/>
    </row>
    <row r="253" spans="1:26" ht="15.75" customHeight="1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  <c r="U253" s="12"/>
      <c r="V253" s="12"/>
      <c r="W253" s="12"/>
      <c r="X253" s="12"/>
      <c r="Y253" s="12"/>
      <c r="Z253" s="12"/>
    </row>
    <row r="254" spans="1:26" ht="15.75" customHeight="1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  <c r="U254" s="12"/>
      <c r="V254" s="12"/>
      <c r="W254" s="12"/>
      <c r="X254" s="12"/>
      <c r="Y254" s="12"/>
      <c r="Z254" s="12"/>
    </row>
    <row r="255" spans="1:26" ht="15.75" customHeight="1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  <c r="U255" s="12"/>
      <c r="V255" s="12"/>
      <c r="W255" s="12"/>
      <c r="X255" s="12"/>
      <c r="Y255" s="12"/>
      <c r="Z255" s="12"/>
    </row>
    <row r="256" spans="1:26" ht="15.75" customHeight="1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  <c r="U256" s="12"/>
      <c r="V256" s="12"/>
      <c r="W256" s="12"/>
      <c r="X256" s="12"/>
      <c r="Y256" s="12"/>
      <c r="Z256" s="12"/>
    </row>
    <row r="257" spans="1:26" ht="15.75" customHeight="1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  <c r="U257" s="12"/>
      <c r="V257" s="12"/>
      <c r="W257" s="12"/>
      <c r="X257" s="12"/>
      <c r="Y257" s="12"/>
      <c r="Z257" s="12"/>
    </row>
    <row r="258" spans="1:26" ht="15.75" customHeight="1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  <c r="U258" s="12"/>
      <c r="V258" s="12"/>
      <c r="W258" s="12"/>
      <c r="X258" s="12"/>
      <c r="Y258" s="12"/>
      <c r="Z258" s="12"/>
    </row>
    <row r="259" spans="1:26" ht="15.75" customHeight="1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  <c r="U259" s="12"/>
      <c r="V259" s="12"/>
      <c r="W259" s="12"/>
      <c r="X259" s="12"/>
      <c r="Y259" s="12"/>
      <c r="Z259" s="12"/>
    </row>
    <row r="260" spans="1:26" ht="15.75" customHeight="1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  <c r="U260" s="12"/>
      <c r="V260" s="12"/>
      <c r="W260" s="12"/>
      <c r="X260" s="12"/>
      <c r="Y260" s="12"/>
      <c r="Z260" s="12"/>
    </row>
    <row r="261" spans="1:26" ht="15.75" customHeight="1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  <c r="U261" s="12"/>
      <c r="V261" s="12"/>
      <c r="W261" s="12"/>
      <c r="X261" s="12"/>
      <c r="Y261" s="12"/>
      <c r="Z261" s="12"/>
    </row>
    <row r="262" spans="1:26" ht="15.75" customHeight="1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  <c r="U262" s="12"/>
      <c r="V262" s="12"/>
      <c r="W262" s="12"/>
      <c r="X262" s="12"/>
      <c r="Y262" s="12"/>
      <c r="Z262" s="12"/>
    </row>
    <row r="263" spans="1:26" ht="15.75" customHeight="1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  <c r="U263" s="12"/>
      <c r="V263" s="12"/>
      <c r="W263" s="12"/>
      <c r="X263" s="12"/>
      <c r="Y263" s="12"/>
      <c r="Z263" s="12"/>
    </row>
    <row r="264" spans="1:26" ht="15.75" customHeight="1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  <c r="U264" s="12"/>
      <c r="V264" s="12"/>
      <c r="W264" s="12"/>
      <c r="X264" s="12"/>
      <c r="Y264" s="12"/>
      <c r="Z264" s="12"/>
    </row>
    <row r="265" spans="1:26" ht="15.75" customHeight="1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  <c r="U265" s="12"/>
      <c r="V265" s="12"/>
      <c r="W265" s="12"/>
      <c r="X265" s="12"/>
      <c r="Y265" s="12"/>
      <c r="Z265" s="12"/>
    </row>
    <row r="266" spans="1:26" ht="15.75" customHeight="1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  <c r="U266" s="12"/>
      <c r="V266" s="12"/>
      <c r="W266" s="12"/>
      <c r="X266" s="12"/>
      <c r="Y266" s="12"/>
      <c r="Z266" s="12"/>
    </row>
    <row r="267" spans="1:26" ht="15.75" customHeight="1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  <c r="U267" s="12"/>
      <c r="V267" s="12"/>
      <c r="W267" s="12"/>
      <c r="X267" s="12"/>
      <c r="Y267" s="12"/>
      <c r="Z267" s="12"/>
    </row>
    <row r="268" spans="1:26" ht="15.75" customHeight="1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  <c r="U268" s="12"/>
      <c r="V268" s="12"/>
      <c r="W268" s="12"/>
      <c r="X268" s="12"/>
      <c r="Y268" s="12"/>
      <c r="Z268" s="12"/>
    </row>
    <row r="269" spans="1:26" ht="15.75" customHeight="1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  <c r="U269" s="12"/>
      <c r="V269" s="12"/>
      <c r="W269" s="12"/>
      <c r="X269" s="12"/>
      <c r="Y269" s="12"/>
      <c r="Z269" s="12"/>
    </row>
    <row r="270" spans="1:26" ht="15.75" customHeight="1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  <c r="U270" s="12"/>
      <c r="V270" s="12"/>
      <c r="W270" s="12"/>
      <c r="X270" s="12"/>
      <c r="Y270" s="12"/>
      <c r="Z270" s="12"/>
    </row>
    <row r="271" spans="1:26" ht="15.75" customHeight="1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  <c r="U271" s="12"/>
      <c r="V271" s="12"/>
      <c r="W271" s="12"/>
      <c r="X271" s="12"/>
      <c r="Y271" s="12"/>
      <c r="Z271" s="12"/>
    </row>
    <row r="272" spans="1:26" ht="15.75" customHeight="1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  <c r="U272" s="12"/>
      <c r="V272" s="12"/>
      <c r="W272" s="12"/>
      <c r="X272" s="12"/>
      <c r="Y272" s="12"/>
      <c r="Z272" s="12"/>
    </row>
    <row r="273" spans="1:26" ht="15.75" customHeight="1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  <c r="U273" s="12"/>
      <c r="V273" s="12"/>
      <c r="W273" s="12"/>
      <c r="X273" s="12"/>
      <c r="Y273" s="12"/>
      <c r="Z273" s="12"/>
    </row>
    <row r="274" spans="1:26" ht="15.75" customHeight="1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  <c r="U274" s="12"/>
      <c r="V274" s="12"/>
      <c r="W274" s="12"/>
      <c r="X274" s="12"/>
      <c r="Y274" s="12"/>
      <c r="Z274" s="12"/>
    </row>
    <row r="275" spans="1:26" ht="15.75" customHeight="1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  <c r="U275" s="12"/>
      <c r="V275" s="12"/>
      <c r="W275" s="12"/>
      <c r="X275" s="12"/>
      <c r="Y275" s="12"/>
      <c r="Z275" s="12"/>
    </row>
    <row r="276" spans="1:26" ht="15.75" customHeight="1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  <c r="U276" s="12"/>
      <c r="V276" s="12"/>
      <c r="W276" s="12"/>
      <c r="X276" s="12"/>
      <c r="Y276" s="12"/>
      <c r="Z276" s="12"/>
    </row>
    <row r="277" spans="1:26" ht="15.75" customHeight="1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  <c r="U277" s="12"/>
      <c r="V277" s="12"/>
      <c r="W277" s="12"/>
      <c r="X277" s="12"/>
      <c r="Y277" s="12"/>
      <c r="Z277" s="12"/>
    </row>
    <row r="278" spans="1:26" ht="15.75" customHeight="1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  <c r="U278" s="12"/>
      <c r="V278" s="12"/>
      <c r="W278" s="12"/>
      <c r="X278" s="12"/>
      <c r="Y278" s="12"/>
      <c r="Z278" s="12"/>
    </row>
    <row r="279" spans="1:26" ht="15.75" customHeight="1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  <c r="U279" s="12"/>
      <c r="V279" s="12"/>
      <c r="W279" s="12"/>
      <c r="X279" s="12"/>
      <c r="Y279" s="12"/>
      <c r="Z279" s="12"/>
    </row>
    <row r="280" spans="1:26" ht="15.75" customHeight="1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  <c r="U280" s="12"/>
      <c r="V280" s="12"/>
      <c r="W280" s="12"/>
      <c r="X280" s="12"/>
      <c r="Y280" s="12"/>
      <c r="Z280" s="12"/>
    </row>
    <row r="281" spans="1:26" ht="15.75" customHeight="1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  <c r="U281" s="12"/>
      <c r="V281" s="12"/>
      <c r="W281" s="12"/>
      <c r="X281" s="12"/>
      <c r="Y281" s="12"/>
      <c r="Z281" s="12"/>
    </row>
    <row r="282" spans="1:26" ht="15.75" customHeight="1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  <c r="U282" s="12"/>
      <c r="V282" s="12"/>
      <c r="W282" s="12"/>
      <c r="X282" s="12"/>
      <c r="Y282" s="12"/>
      <c r="Z282" s="12"/>
    </row>
    <row r="283" spans="1:26" ht="15.75" customHeight="1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  <c r="U283" s="12"/>
      <c r="V283" s="12"/>
      <c r="W283" s="12"/>
      <c r="X283" s="12"/>
      <c r="Y283" s="12"/>
      <c r="Z283" s="12"/>
    </row>
    <row r="284" spans="1:26" ht="15.75" customHeight="1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  <c r="U284" s="12"/>
      <c r="V284" s="12"/>
      <c r="W284" s="12"/>
      <c r="X284" s="12"/>
      <c r="Y284" s="12"/>
      <c r="Z284" s="12"/>
    </row>
    <row r="285" spans="1:26" ht="15.75" customHeight="1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  <c r="U285" s="12"/>
      <c r="V285" s="12"/>
      <c r="W285" s="12"/>
      <c r="X285" s="12"/>
      <c r="Y285" s="12"/>
      <c r="Z285" s="12"/>
    </row>
    <row r="286" spans="1:26" ht="15.75" customHeight="1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  <c r="U286" s="12"/>
      <c r="V286" s="12"/>
      <c r="W286" s="12"/>
      <c r="X286" s="12"/>
      <c r="Y286" s="12"/>
      <c r="Z286" s="12"/>
    </row>
    <row r="287" spans="1:26" ht="15.75" customHeight="1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  <c r="U287" s="12"/>
      <c r="V287" s="12"/>
      <c r="W287" s="12"/>
      <c r="X287" s="12"/>
      <c r="Y287" s="12"/>
      <c r="Z287" s="12"/>
    </row>
    <row r="288" spans="1:26" ht="15.75" customHeight="1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  <c r="U288" s="12"/>
      <c r="V288" s="12"/>
      <c r="W288" s="12"/>
      <c r="X288" s="12"/>
      <c r="Y288" s="12"/>
      <c r="Z288" s="12"/>
    </row>
    <row r="289" spans="1:26" ht="15.75" customHeight="1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  <c r="U289" s="12"/>
      <c r="V289" s="12"/>
      <c r="W289" s="12"/>
      <c r="X289" s="12"/>
      <c r="Y289" s="12"/>
      <c r="Z289" s="12"/>
    </row>
    <row r="290" spans="1:26" ht="15.75" customHeight="1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  <c r="U290" s="12"/>
      <c r="V290" s="12"/>
      <c r="W290" s="12"/>
      <c r="X290" s="12"/>
      <c r="Y290" s="12"/>
      <c r="Z290" s="12"/>
    </row>
    <row r="291" spans="1:26" ht="15.75" customHeight="1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  <c r="U291" s="12"/>
      <c r="V291" s="12"/>
      <c r="W291" s="12"/>
      <c r="X291" s="12"/>
      <c r="Y291" s="12"/>
      <c r="Z291" s="12"/>
    </row>
    <row r="292" spans="1:26" ht="15.75" customHeight="1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  <c r="U292" s="12"/>
      <c r="V292" s="12"/>
      <c r="W292" s="12"/>
      <c r="X292" s="12"/>
      <c r="Y292" s="12"/>
      <c r="Z292" s="12"/>
    </row>
    <row r="293" spans="1:26" ht="15.75" customHeight="1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  <c r="U293" s="12"/>
      <c r="V293" s="12"/>
      <c r="W293" s="12"/>
      <c r="X293" s="12"/>
      <c r="Y293" s="12"/>
      <c r="Z293" s="12"/>
    </row>
    <row r="294" spans="1:26" ht="15.75" customHeight="1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  <c r="U294" s="12"/>
      <c r="V294" s="12"/>
      <c r="W294" s="12"/>
      <c r="X294" s="12"/>
      <c r="Y294" s="12"/>
      <c r="Z294" s="12"/>
    </row>
    <row r="295" spans="1:26" ht="15.75" customHeight="1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  <c r="U295" s="12"/>
      <c r="V295" s="12"/>
      <c r="W295" s="12"/>
      <c r="X295" s="12"/>
      <c r="Y295" s="12"/>
      <c r="Z295" s="12"/>
    </row>
    <row r="296" spans="1:26" ht="15.75" customHeight="1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  <c r="U296" s="12"/>
      <c r="V296" s="12"/>
      <c r="W296" s="12"/>
      <c r="X296" s="12"/>
      <c r="Y296" s="12"/>
      <c r="Z296" s="12"/>
    </row>
    <row r="297" spans="1:26" ht="15.75" customHeight="1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  <c r="U297" s="12"/>
      <c r="V297" s="12"/>
      <c r="W297" s="12"/>
      <c r="X297" s="12"/>
      <c r="Y297" s="12"/>
      <c r="Z297" s="12"/>
    </row>
    <row r="298" spans="1:26" ht="15.75" customHeight="1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  <c r="U298" s="12"/>
      <c r="V298" s="12"/>
      <c r="W298" s="12"/>
      <c r="X298" s="12"/>
      <c r="Y298" s="12"/>
      <c r="Z298" s="12"/>
    </row>
    <row r="299" spans="1:26" ht="15.75" customHeight="1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  <c r="U299" s="12"/>
      <c r="V299" s="12"/>
      <c r="W299" s="12"/>
      <c r="X299" s="12"/>
      <c r="Y299" s="12"/>
      <c r="Z299" s="12"/>
    </row>
    <row r="300" spans="1:26" ht="15.75" customHeight="1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  <c r="U300" s="12"/>
      <c r="V300" s="12"/>
      <c r="W300" s="12"/>
      <c r="X300" s="12"/>
      <c r="Y300" s="12"/>
      <c r="Z300" s="12"/>
    </row>
    <row r="301" spans="1:26" ht="15.75" customHeight="1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  <c r="U301" s="12"/>
      <c r="V301" s="12"/>
      <c r="W301" s="12"/>
      <c r="X301" s="12"/>
      <c r="Y301" s="12"/>
      <c r="Z301" s="12"/>
    </row>
    <row r="302" spans="1:26" ht="15.75" customHeight="1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  <c r="U302" s="12"/>
      <c r="V302" s="12"/>
      <c r="W302" s="12"/>
      <c r="X302" s="12"/>
      <c r="Y302" s="12"/>
      <c r="Z302" s="12"/>
    </row>
    <row r="303" spans="1:26" ht="15.75" customHeight="1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  <c r="U303" s="12"/>
      <c r="V303" s="12"/>
      <c r="W303" s="12"/>
      <c r="X303" s="12"/>
      <c r="Y303" s="12"/>
      <c r="Z303" s="12"/>
    </row>
    <row r="304" spans="1:26" ht="15.75" customHeight="1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  <c r="U304" s="12"/>
      <c r="V304" s="12"/>
      <c r="W304" s="12"/>
      <c r="X304" s="12"/>
      <c r="Y304" s="12"/>
      <c r="Z304" s="12"/>
    </row>
    <row r="305" spans="1:26" ht="15.75" customHeight="1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  <c r="U305" s="12"/>
      <c r="V305" s="12"/>
      <c r="W305" s="12"/>
      <c r="X305" s="12"/>
      <c r="Y305" s="12"/>
      <c r="Z305" s="12"/>
    </row>
    <row r="306" spans="1:26" ht="15.75" customHeight="1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  <c r="U306" s="12"/>
      <c r="V306" s="12"/>
      <c r="W306" s="12"/>
      <c r="X306" s="12"/>
      <c r="Y306" s="12"/>
      <c r="Z306" s="12"/>
    </row>
    <row r="307" spans="1:26" ht="15.75" customHeight="1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  <c r="U307" s="12"/>
      <c r="V307" s="12"/>
      <c r="W307" s="12"/>
      <c r="X307" s="12"/>
      <c r="Y307" s="12"/>
      <c r="Z307" s="12"/>
    </row>
    <row r="308" spans="1:26" ht="15.75" customHeight="1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  <c r="U308" s="12"/>
      <c r="V308" s="12"/>
      <c r="W308" s="12"/>
      <c r="X308" s="12"/>
      <c r="Y308" s="12"/>
      <c r="Z308" s="12"/>
    </row>
    <row r="309" spans="1:26" ht="15.75" customHeight="1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  <c r="U309" s="12"/>
      <c r="V309" s="12"/>
      <c r="W309" s="12"/>
      <c r="X309" s="12"/>
      <c r="Y309" s="12"/>
      <c r="Z309" s="12"/>
    </row>
    <row r="310" spans="1:26" ht="15.75" customHeight="1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  <c r="U310" s="12"/>
      <c r="V310" s="12"/>
      <c r="W310" s="12"/>
      <c r="X310" s="12"/>
      <c r="Y310" s="12"/>
      <c r="Z310" s="12"/>
    </row>
    <row r="311" spans="1:26" ht="15.75" customHeight="1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  <c r="U311" s="12"/>
      <c r="V311" s="12"/>
      <c r="W311" s="12"/>
      <c r="X311" s="12"/>
      <c r="Y311" s="12"/>
      <c r="Z311" s="12"/>
    </row>
    <row r="312" spans="1:26" ht="15.75" customHeight="1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  <c r="U312" s="12"/>
      <c r="V312" s="12"/>
      <c r="W312" s="12"/>
      <c r="X312" s="12"/>
      <c r="Y312" s="12"/>
      <c r="Z312" s="12"/>
    </row>
    <row r="313" spans="1:26" ht="15.75" customHeight="1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  <c r="U313" s="12"/>
      <c r="V313" s="12"/>
      <c r="W313" s="12"/>
      <c r="X313" s="12"/>
      <c r="Y313" s="12"/>
      <c r="Z313" s="12"/>
    </row>
    <row r="314" spans="1:26" ht="15.75" customHeight="1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  <c r="U314" s="12"/>
      <c r="V314" s="12"/>
      <c r="W314" s="12"/>
      <c r="X314" s="12"/>
      <c r="Y314" s="12"/>
      <c r="Z314" s="12"/>
    </row>
    <row r="315" spans="1:26" ht="15.75" customHeight="1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  <c r="U315" s="12"/>
      <c r="V315" s="12"/>
      <c r="W315" s="12"/>
      <c r="X315" s="12"/>
      <c r="Y315" s="12"/>
      <c r="Z315" s="12"/>
    </row>
    <row r="316" spans="1:26" ht="15.75" customHeight="1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  <c r="U316" s="12"/>
      <c r="V316" s="12"/>
      <c r="W316" s="12"/>
      <c r="X316" s="12"/>
      <c r="Y316" s="12"/>
      <c r="Z316" s="12"/>
    </row>
    <row r="317" spans="1:26" ht="15.75" customHeight="1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  <c r="U317" s="12"/>
      <c r="V317" s="12"/>
      <c r="W317" s="12"/>
      <c r="X317" s="12"/>
      <c r="Y317" s="12"/>
      <c r="Z317" s="12"/>
    </row>
    <row r="318" spans="1:26" ht="15.75" customHeight="1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  <c r="U318" s="12"/>
      <c r="V318" s="12"/>
      <c r="W318" s="12"/>
      <c r="X318" s="12"/>
      <c r="Y318" s="12"/>
      <c r="Z318" s="12"/>
    </row>
    <row r="319" spans="1:26" ht="15.75" customHeight="1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  <c r="U319" s="12"/>
      <c r="V319" s="12"/>
      <c r="W319" s="12"/>
      <c r="X319" s="12"/>
      <c r="Y319" s="12"/>
      <c r="Z319" s="12"/>
    </row>
    <row r="320" spans="1:26" ht="15.75" customHeight="1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  <c r="U320" s="12"/>
      <c r="V320" s="12"/>
      <c r="W320" s="12"/>
      <c r="X320" s="12"/>
      <c r="Y320" s="12"/>
      <c r="Z320" s="12"/>
    </row>
    <row r="321" spans="1:26" ht="15.75" customHeight="1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  <c r="U321" s="12"/>
      <c r="V321" s="12"/>
      <c r="W321" s="12"/>
      <c r="X321" s="12"/>
      <c r="Y321" s="12"/>
      <c r="Z321" s="12"/>
    </row>
    <row r="322" spans="1:26" ht="15.75" customHeight="1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  <c r="U322" s="12"/>
      <c r="V322" s="12"/>
      <c r="W322" s="12"/>
      <c r="X322" s="12"/>
      <c r="Y322" s="12"/>
      <c r="Z322" s="12"/>
    </row>
    <row r="323" spans="1:26" ht="15.75" customHeight="1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  <c r="U323" s="12"/>
      <c r="V323" s="12"/>
      <c r="W323" s="12"/>
      <c r="X323" s="12"/>
      <c r="Y323" s="12"/>
      <c r="Z323" s="12"/>
    </row>
    <row r="324" spans="1:26" ht="15.75" customHeight="1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  <c r="U324" s="12"/>
      <c r="V324" s="12"/>
      <c r="W324" s="12"/>
      <c r="X324" s="12"/>
      <c r="Y324" s="12"/>
      <c r="Z324" s="12"/>
    </row>
    <row r="325" spans="1:26" ht="15.75" customHeight="1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  <c r="U325" s="12"/>
      <c r="V325" s="12"/>
      <c r="W325" s="12"/>
      <c r="X325" s="12"/>
      <c r="Y325" s="12"/>
      <c r="Z325" s="12"/>
    </row>
    <row r="326" spans="1:26" ht="15.75" customHeight="1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  <c r="U326" s="12"/>
      <c r="V326" s="12"/>
      <c r="W326" s="12"/>
      <c r="X326" s="12"/>
      <c r="Y326" s="12"/>
      <c r="Z326" s="12"/>
    </row>
    <row r="327" spans="1:26" ht="15.75" customHeight="1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  <c r="U327" s="12"/>
      <c r="V327" s="12"/>
      <c r="W327" s="12"/>
      <c r="X327" s="12"/>
      <c r="Y327" s="12"/>
      <c r="Z327" s="12"/>
    </row>
    <row r="328" spans="1:26" ht="15.75" customHeight="1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  <c r="U328" s="12"/>
      <c r="V328" s="12"/>
      <c r="W328" s="12"/>
      <c r="X328" s="12"/>
      <c r="Y328" s="12"/>
      <c r="Z328" s="12"/>
    </row>
    <row r="329" spans="1:26" ht="15.75" customHeight="1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  <c r="U329" s="12"/>
      <c r="V329" s="12"/>
      <c r="W329" s="12"/>
      <c r="X329" s="12"/>
      <c r="Y329" s="12"/>
      <c r="Z329" s="12"/>
    </row>
    <row r="330" spans="1:26" ht="15.75" customHeight="1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  <c r="U330" s="12"/>
      <c r="V330" s="12"/>
      <c r="W330" s="12"/>
      <c r="X330" s="12"/>
      <c r="Y330" s="12"/>
      <c r="Z330" s="12"/>
    </row>
    <row r="331" spans="1:26" ht="15.75" customHeight="1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  <c r="U331" s="12"/>
      <c r="V331" s="12"/>
      <c r="W331" s="12"/>
      <c r="X331" s="12"/>
      <c r="Y331" s="12"/>
      <c r="Z331" s="12"/>
    </row>
    <row r="332" spans="1:26" ht="15.75" customHeight="1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  <c r="U332" s="12"/>
      <c r="V332" s="12"/>
      <c r="W332" s="12"/>
      <c r="X332" s="12"/>
      <c r="Y332" s="12"/>
      <c r="Z332" s="12"/>
    </row>
    <row r="333" spans="1:26" ht="15.75" customHeight="1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  <c r="U333" s="12"/>
      <c r="V333" s="12"/>
      <c r="W333" s="12"/>
      <c r="X333" s="12"/>
      <c r="Y333" s="12"/>
      <c r="Z333" s="12"/>
    </row>
    <row r="334" spans="1:26" ht="15.75" customHeight="1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  <c r="U334" s="12"/>
      <c r="V334" s="12"/>
      <c r="W334" s="12"/>
      <c r="X334" s="12"/>
      <c r="Y334" s="12"/>
      <c r="Z334" s="12"/>
    </row>
    <row r="335" spans="1:26" ht="15.75" customHeight="1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  <c r="U335" s="12"/>
      <c r="V335" s="12"/>
      <c r="W335" s="12"/>
      <c r="X335" s="12"/>
      <c r="Y335" s="12"/>
      <c r="Z335" s="12"/>
    </row>
    <row r="336" spans="1:26" ht="15.75" customHeight="1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  <c r="U336" s="12"/>
      <c r="V336" s="12"/>
      <c r="W336" s="12"/>
      <c r="X336" s="12"/>
      <c r="Y336" s="12"/>
      <c r="Z336" s="12"/>
    </row>
    <row r="337" spans="1:26" ht="15.75" customHeight="1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  <c r="U337" s="12"/>
      <c r="V337" s="12"/>
      <c r="W337" s="12"/>
      <c r="X337" s="12"/>
      <c r="Y337" s="12"/>
      <c r="Z337" s="12"/>
    </row>
    <row r="338" spans="1:26" ht="15.75" customHeight="1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  <c r="U338" s="12"/>
      <c r="V338" s="12"/>
      <c r="W338" s="12"/>
      <c r="X338" s="12"/>
      <c r="Y338" s="12"/>
      <c r="Z338" s="12"/>
    </row>
    <row r="339" spans="1:26" ht="15.75" customHeight="1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  <c r="U339" s="12"/>
      <c r="V339" s="12"/>
      <c r="W339" s="12"/>
      <c r="X339" s="12"/>
      <c r="Y339" s="12"/>
      <c r="Z339" s="12"/>
    </row>
    <row r="340" spans="1:26" ht="15.75" customHeight="1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  <c r="U340" s="12"/>
      <c r="V340" s="12"/>
      <c r="W340" s="12"/>
      <c r="X340" s="12"/>
      <c r="Y340" s="12"/>
      <c r="Z340" s="12"/>
    </row>
    <row r="341" spans="1:26" ht="15.75" customHeight="1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  <c r="U341" s="12"/>
      <c r="V341" s="12"/>
      <c r="W341" s="12"/>
      <c r="X341" s="12"/>
      <c r="Y341" s="12"/>
      <c r="Z341" s="12"/>
    </row>
    <row r="342" spans="1:26" ht="15.75" customHeight="1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  <c r="U342" s="12"/>
      <c r="V342" s="12"/>
      <c r="W342" s="12"/>
      <c r="X342" s="12"/>
      <c r="Y342" s="12"/>
      <c r="Z342" s="12"/>
    </row>
    <row r="343" spans="1:26" ht="15.75" customHeight="1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  <c r="U343" s="12"/>
      <c r="V343" s="12"/>
      <c r="W343" s="12"/>
      <c r="X343" s="12"/>
      <c r="Y343" s="12"/>
      <c r="Z343" s="12"/>
    </row>
    <row r="344" spans="1:26" ht="15.75" customHeight="1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  <c r="U344" s="12"/>
      <c r="V344" s="12"/>
      <c r="W344" s="12"/>
      <c r="X344" s="12"/>
      <c r="Y344" s="12"/>
      <c r="Z344" s="12"/>
    </row>
    <row r="345" spans="1:26" ht="15.75" customHeight="1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  <c r="U345" s="12"/>
      <c r="V345" s="12"/>
      <c r="W345" s="12"/>
      <c r="X345" s="12"/>
      <c r="Y345" s="12"/>
      <c r="Z345" s="12"/>
    </row>
    <row r="346" spans="1:26" ht="15.75" customHeight="1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  <c r="U346" s="12"/>
      <c r="V346" s="12"/>
      <c r="W346" s="12"/>
      <c r="X346" s="12"/>
      <c r="Y346" s="12"/>
      <c r="Z346" s="12"/>
    </row>
    <row r="347" spans="1:26" ht="15.75" customHeight="1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  <c r="U347" s="12"/>
      <c r="V347" s="12"/>
      <c r="W347" s="12"/>
      <c r="X347" s="12"/>
      <c r="Y347" s="12"/>
      <c r="Z347" s="12"/>
    </row>
    <row r="348" spans="1:26" ht="15.75" customHeight="1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  <c r="U348" s="12"/>
      <c r="V348" s="12"/>
      <c r="W348" s="12"/>
      <c r="X348" s="12"/>
      <c r="Y348" s="12"/>
      <c r="Z348" s="12"/>
    </row>
    <row r="349" spans="1:26" ht="15.75" customHeight="1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  <c r="U349" s="12"/>
      <c r="V349" s="12"/>
      <c r="W349" s="12"/>
      <c r="X349" s="12"/>
      <c r="Y349" s="12"/>
      <c r="Z349" s="12"/>
    </row>
    <row r="350" spans="1:26" ht="15.75" customHeight="1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  <c r="U350" s="12"/>
      <c r="V350" s="12"/>
      <c r="W350" s="12"/>
      <c r="X350" s="12"/>
      <c r="Y350" s="12"/>
      <c r="Z350" s="12"/>
    </row>
    <row r="351" spans="1:26" ht="15.75" customHeight="1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  <c r="U351" s="12"/>
      <c r="V351" s="12"/>
      <c r="W351" s="12"/>
      <c r="X351" s="12"/>
      <c r="Y351" s="12"/>
      <c r="Z351" s="12"/>
    </row>
    <row r="352" spans="1:26" ht="15.75" customHeight="1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</row>
    <row r="353" spans="1:26" ht="15.75" customHeight="1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  <c r="U353" s="12"/>
      <c r="V353" s="12"/>
      <c r="W353" s="12"/>
      <c r="X353" s="12"/>
      <c r="Y353" s="12"/>
      <c r="Z353" s="12"/>
    </row>
    <row r="354" spans="1:26" ht="15.75" customHeight="1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  <c r="U354" s="12"/>
      <c r="V354" s="12"/>
      <c r="W354" s="12"/>
      <c r="X354" s="12"/>
      <c r="Y354" s="12"/>
      <c r="Z354" s="12"/>
    </row>
    <row r="355" spans="1:26" ht="15.75" customHeight="1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  <c r="U355" s="12"/>
      <c r="V355" s="12"/>
      <c r="W355" s="12"/>
      <c r="X355" s="12"/>
      <c r="Y355" s="12"/>
      <c r="Z355" s="12"/>
    </row>
    <row r="356" spans="1:26" ht="15.75" customHeight="1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  <c r="U356" s="12"/>
      <c r="V356" s="12"/>
      <c r="W356" s="12"/>
      <c r="X356" s="12"/>
      <c r="Y356" s="12"/>
      <c r="Z356" s="12"/>
    </row>
    <row r="357" spans="1:26" ht="15.75" customHeight="1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  <c r="U357" s="12"/>
      <c r="V357" s="12"/>
      <c r="W357" s="12"/>
      <c r="X357" s="12"/>
      <c r="Y357" s="12"/>
      <c r="Z357" s="12"/>
    </row>
    <row r="358" spans="1:26" ht="15.75" customHeight="1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  <c r="U358" s="12"/>
      <c r="V358" s="12"/>
      <c r="W358" s="12"/>
      <c r="X358" s="12"/>
      <c r="Y358" s="12"/>
      <c r="Z358" s="12"/>
    </row>
    <row r="359" spans="1:26" ht="15.75" customHeight="1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  <c r="U359" s="12"/>
      <c r="V359" s="12"/>
      <c r="W359" s="12"/>
      <c r="X359" s="12"/>
      <c r="Y359" s="12"/>
      <c r="Z359" s="12"/>
    </row>
    <row r="360" spans="1:26" ht="15.75" customHeight="1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  <c r="U360" s="12"/>
      <c r="V360" s="12"/>
      <c r="W360" s="12"/>
      <c r="X360" s="12"/>
      <c r="Y360" s="12"/>
      <c r="Z360" s="12"/>
    </row>
    <row r="361" spans="1:26" ht="15.75" customHeight="1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  <c r="U361" s="12"/>
      <c r="V361" s="12"/>
      <c r="W361" s="12"/>
      <c r="X361" s="12"/>
      <c r="Y361" s="12"/>
      <c r="Z361" s="12"/>
    </row>
    <row r="362" spans="1:26" ht="15.75" customHeight="1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  <c r="U362" s="12"/>
      <c r="V362" s="12"/>
      <c r="W362" s="12"/>
      <c r="X362" s="12"/>
      <c r="Y362" s="12"/>
      <c r="Z362" s="12"/>
    </row>
    <row r="363" spans="1:26" ht="15.75" customHeight="1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  <c r="U363" s="12"/>
      <c r="V363" s="12"/>
      <c r="W363" s="12"/>
      <c r="X363" s="12"/>
      <c r="Y363" s="12"/>
      <c r="Z363" s="12"/>
    </row>
    <row r="364" spans="1:26" ht="15.75" customHeight="1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  <c r="U364" s="12"/>
      <c r="V364" s="12"/>
      <c r="W364" s="12"/>
      <c r="X364" s="12"/>
      <c r="Y364" s="12"/>
      <c r="Z364" s="12"/>
    </row>
    <row r="365" spans="1:26" ht="15.75" customHeight="1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  <c r="U365" s="12"/>
      <c r="V365" s="12"/>
      <c r="W365" s="12"/>
      <c r="X365" s="12"/>
      <c r="Y365" s="12"/>
      <c r="Z365" s="12"/>
    </row>
    <row r="366" spans="1:26" ht="15.75" customHeight="1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  <c r="U366" s="12"/>
      <c r="V366" s="12"/>
      <c r="W366" s="12"/>
      <c r="X366" s="12"/>
      <c r="Y366" s="12"/>
      <c r="Z366" s="12"/>
    </row>
    <row r="367" spans="1:26" ht="15.75" customHeight="1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  <c r="U367" s="12"/>
      <c r="V367" s="12"/>
      <c r="W367" s="12"/>
      <c r="X367" s="12"/>
      <c r="Y367" s="12"/>
      <c r="Z367" s="12"/>
    </row>
    <row r="368" spans="1:26" ht="15.75" customHeight="1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  <c r="U368" s="12"/>
      <c r="V368" s="12"/>
      <c r="W368" s="12"/>
      <c r="X368" s="12"/>
      <c r="Y368" s="12"/>
      <c r="Z368" s="12"/>
    </row>
    <row r="369" spans="1:26" ht="15.75" customHeight="1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  <c r="U369" s="12"/>
      <c r="V369" s="12"/>
      <c r="W369" s="12"/>
      <c r="X369" s="12"/>
      <c r="Y369" s="12"/>
      <c r="Z369" s="12"/>
    </row>
    <row r="370" spans="1:26" ht="15.75" customHeight="1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  <c r="U370" s="12"/>
      <c r="V370" s="12"/>
      <c r="W370" s="12"/>
      <c r="X370" s="12"/>
      <c r="Y370" s="12"/>
      <c r="Z370" s="12"/>
    </row>
    <row r="371" spans="1:26" ht="15.75" customHeight="1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  <c r="U371" s="12"/>
      <c r="V371" s="12"/>
      <c r="W371" s="12"/>
      <c r="X371" s="12"/>
      <c r="Y371" s="12"/>
      <c r="Z371" s="12"/>
    </row>
    <row r="372" spans="1:26" ht="15.75" customHeight="1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  <c r="U372" s="12"/>
      <c r="V372" s="12"/>
      <c r="W372" s="12"/>
      <c r="X372" s="12"/>
      <c r="Y372" s="12"/>
      <c r="Z372" s="12"/>
    </row>
    <row r="373" spans="1:26" ht="15.75" customHeight="1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  <c r="U373" s="12"/>
      <c r="V373" s="12"/>
      <c r="W373" s="12"/>
      <c r="X373" s="12"/>
      <c r="Y373" s="12"/>
      <c r="Z373" s="12"/>
    </row>
    <row r="374" spans="1:26" ht="15.75" customHeight="1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  <c r="U374" s="12"/>
      <c r="V374" s="12"/>
      <c r="W374" s="12"/>
      <c r="X374" s="12"/>
      <c r="Y374" s="12"/>
      <c r="Z374" s="12"/>
    </row>
    <row r="375" spans="1:26" ht="15.75" customHeight="1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  <c r="U375" s="12"/>
      <c r="V375" s="12"/>
      <c r="W375" s="12"/>
      <c r="X375" s="12"/>
      <c r="Y375" s="12"/>
      <c r="Z375" s="12"/>
    </row>
    <row r="376" spans="1:26" ht="15.75" customHeight="1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  <c r="U376" s="12"/>
      <c r="V376" s="12"/>
      <c r="W376" s="12"/>
      <c r="X376" s="12"/>
      <c r="Y376" s="12"/>
      <c r="Z376" s="12"/>
    </row>
    <row r="377" spans="1:26" ht="15.75" customHeight="1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  <c r="U377" s="12"/>
      <c r="V377" s="12"/>
      <c r="W377" s="12"/>
      <c r="X377" s="12"/>
      <c r="Y377" s="12"/>
      <c r="Z377" s="12"/>
    </row>
    <row r="378" spans="1:26" ht="15.75" customHeight="1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  <c r="U378" s="12"/>
      <c r="V378" s="12"/>
      <c r="W378" s="12"/>
      <c r="X378" s="12"/>
      <c r="Y378" s="12"/>
      <c r="Z378" s="12"/>
    </row>
    <row r="379" spans="1:26" ht="15.75" customHeight="1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  <c r="U379" s="12"/>
      <c r="V379" s="12"/>
      <c r="W379" s="12"/>
      <c r="X379" s="12"/>
      <c r="Y379" s="12"/>
      <c r="Z379" s="12"/>
    </row>
    <row r="380" spans="1:26" ht="15.75" customHeight="1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  <c r="U380" s="12"/>
      <c r="V380" s="12"/>
      <c r="W380" s="12"/>
      <c r="X380" s="12"/>
      <c r="Y380" s="12"/>
      <c r="Z380" s="12"/>
    </row>
    <row r="381" spans="1:26" ht="15.75" customHeight="1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  <c r="U381" s="12"/>
      <c r="V381" s="12"/>
      <c r="W381" s="12"/>
      <c r="X381" s="12"/>
      <c r="Y381" s="12"/>
      <c r="Z381" s="12"/>
    </row>
    <row r="382" spans="1:26" ht="15.75" customHeight="1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  <c r="U382" s="12"/>
      <c r="V382" s="12"/>
      <c r="W382" s="12"/>
      <c r="X382" s="12"/>
      <c r="Y382" s="12"/>
      <c r="Z382" s="12"/>
    </row>
    <row r="383" spans="1:26" ht="15.75" customHeight="1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  <c r="U383" s="12"/>
      <c r="V383" s="12"/>
      <c r="W383" s="12"/>
      <c r="X383" s="12"/>
      <c r="Y383" s="12"/>
      <c r="Z383" s="12"/>
    </row>
    <row r="384" spans="1:26" ht="15.75" customHeight="1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  <c r="U384" s="12"/>
      <c r="V384" s="12"/>
      <c r="W384" s="12"/>
      <c r="X384" s="12"/>
      <c r="Y384" s="12"/>
      <c r="Z384" s="12"/>
    </row>
    <row r="385" spans="1:26" ht="15.75" customHeight="1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  <c r="U385" s="12"/>
      <c r="V385" s="12"/>
      <c r="W385" s="12"/>
      <c r="X385" s="12"/>
      <c r="Y385" s="12"/>
      <c r="Z385" s="12"/>
    </row>
    <row r="386" spans="1:26" ht="15.75" customHeight="1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  <c r="U386" s="12"/>
      <c r="V386" s="12"/>
      <c r="W386" s="12"/>
      <c r="X386" s="12"/>
      <c r="Y386" s="12"/>
      <c r="Z386" s="12"/>
    </row>
    <row r="387" spans="1:26" ht="15.75" customHeight="1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  <c r="U387" s="12"/>
      <c r="V387" s="12"/>
      <c r="W387" s="12"/>
      <c r="X387" s="12"/>
      <c r="Y387" s="12"/>
      <c r="Z387" s="12"/>
    </row>
    <row r="388" spans="1:26" ht="15.75" customHeight="1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  <c r="U388" s="12"/>
      <c r="V388" s="12"/>
      <c r="W388" s="12"/>
      <c r="X388" s="12"/>
      <c r="Y388" s="12"/>
      <c r="Z388" s="12"/>
    </row>
    <row r="389" spans="1:26" ht="15.75" customHeight="1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  <c r="U389" s="12"/>
      <c r="V389" s="12"/>
      <c r="W389" s="12"/>
      <c r="X389" s="12"/>
      <c r="Y389" s="12"/>
      <c r="Z389" s="12"/>
    </row>
    <row r="390" spans="1:26" ht="15.75" customHeight="1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  <c r="U390" s="12"/>
      <c r="V390" s="12"/>
      <c r="W390" s="12"/>
      <c r="X390" s="12"/>
      <c r="Y390" s="12"/>
      <c r="Z390" s="12"/>
    </row>
    <row r="391" spans="1:26" ht="15.75" customHeight="1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  <c r="U391" s="12"/>
      <c r="V391" s="12"/>
      <c r="W391" s="12"/>
      <c r="X391" s="12"/>
      <c r="Y391" s="12"/>
      <c r="Z391" s="12"/>
    </row>
    <row r="392" spans="1:26" ht="15.75" customHeight="1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  <c r="U392" s="12"/>
      <c r="V392" s="12"/>
      <c r="W392" s="12"/>
      <c r="X392" s="12"/>
      <c r="Y392" s="12"/>
      <c r="Z392" s="12"/>
    </row>
    <row r="393" spans="1:26" ht="15.75" customHeight="1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  <c r="U393" s="12"/>
      <c r="V393" s="12"/>
      <c r="W393" s="12"/>
      <c r="X393" s="12"/>
      <c r="Y393" s="12"/>
      <c r="Z393" s="12"/>
    </row>
    <row r="394" spans="1:26" ht="15.75" customHeight="1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  <c r="U394" s="12"/>
      <c r="V394" s="12"/>
      <c r="W394" s="12"/>
      <c r="X394" s="12"/>
      <c r="Y394" s="12"/>
      <c r="Z394" s="12"/>
    </row>
    <row r="395" spans="1:26" ht="15.75" customHeight="1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  <c r="U395" s="12"/>
      <c r="V395" s="12"/>
      <c r="W395" s="12"/>
      <c r="X395" s="12"/>
      <c r="Y395" s="12"/>
      <c r="Z395" s="12"/>
    </row>
    <row r="396" spans="1:26" ht="15.75" customHeight="1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  <c r="U396" s="12"/>
      <c r="V396" s="12"/>
      <c r="W396" s="12"/>
      <c r="X396" s="12"/>
      <c r="Y396" s="12"/>
      <c r="Z396" s="12"/>
    </row>
    <row r="397" spans="1:26" ht="15.75" customHeight="1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  <c r="U397" s="12"/>
      <c r="V397" s="12"/>
      <c r="W397" s="12"/>
      <c r="X397" s="12"/>
      <c r="Y397" s="12"/>
      <c r="Z397" s="12"/>
    </row>
    <row r="398" spans="1:26" ht="15.75" customHeight="1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  <c r="U398" s="12"/>
      <c r="V398" s="12"/>
      <c r="W398" s="12"/>
      <c r="X398" s="12"/>
      <c r="Y398" s="12"/>
      <c r="Z398" s="12"/>
    </row>
    <row r="399" spans="1:26" ht="15.75" customHeight="1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  <c r="U399" s="12"/>
      <c r="V399" s="12"/>
      <c r="W399" s="12"/>
      <c r="X399" s="12"/>
      <c r="Y399" s="12"/>
      <c r="Z399" s="12"/>
    </row>
    <row r="400" spans="1:26" ht="15.75" customHeight="1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  <c r="U400" s="12"/>
      <c r="V400" s="12"/>
      <c r="W400" s="12"/>
      <c r="X400" s="12"/>
      <c r="Y400" s="12"/>
      <c r="Z400" s="12"/>
    </row>
    <row r="401" spans="1:26" ht="15.75" customHeight="1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  <c r="U401" s="12"/>
      <c r="V401" s="12"/>
      <c r="W401" s="12"/>
      <c r="X401" s="12"/>
      <c r="Y401" s="12"/>
      <c r="Z401" s="12"/>
    </row>
    <row r="402" spans="1:26" ht="15.75" customHeight="1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  <c r="U402" s="12"/>
      <c r="V402" s="12"/>
      <c r="W402" s="12"/>
      <c r="X402" s="12"/>
      <c r="Y402" s="12"/>
      <c r="Z402" s="12"/>
    </row>
    <row r="403" spans="1:26" ht="15.75" customHeight="1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  <c r="U403" s="12"/>
      <c r="V403" s="12"/>
      <c r="W403" s="12"/>
      <c r="X403" s="12"/>
      <c r="Y403" s="12"/>
      <c r="Z403" s="12"/>
    </row>
    <row r="404" spans="1:26" ht="15.75" customHeight="1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  <c r="U404" s="12"/>
      <c r="V404" s="12"/>
      <c r="W404" s="12"/>
      <c r="X404" s="12"/>
      <c r="Y404" s="12"/>
      <c r="Z404" s="12"/>
    </row>
    <row r="405" spans="1:26" ht="15.75" customHeight="1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  <c r="U405" s="12"/>
      <c r="V405" s="12"/>
      <c r="W405" s="12"/>
      <c r="X405" s="12"/>
      <c r="Y405" s="12"/>
      <c r="Z405" s="12"/>
    </row>
    <row r="406" spans="1:26" ht="15.75" customHeight="1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  <c r="U406" s="12"/>
      <c r="V406" s="12"/>
      <c r="W406" s="12"/>
      <c r="X406" s="12"/>
      <c r="Y406" s="12"/>
      <c r="Z406" s="12"/>
    </row>
    <row r="407" spans="1:26" ht="15.75" customHeight="1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  <c r="U407" s="12"/>
      <c r="V407" s="12"/>
      <c r="W407" s="12"/>
      <c r="X407" s="12"/>
      <c r="Y407" s="12"/>
      <c r="Z407" s="12"/>
    </row>
    <row r="408" spans="1:26" ht="15.75" customHeight="1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  <c r="U408" s="12"/>
      <c r="V408" s="12"/>
      <c r="W408" s="12"/>
      <c r="X408" s="12"/>
      <c r="Y408" s="12"/>
      <c r="Z408" s="12"/>
    </row>
    <row r="409" spans="1:26" ht="15.75" customHeight="1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  <c r="U409" s="12"/>
      <c r="V409" s="12"/>
      <c r="W409" s="12"/>
      <c r="X409" s="12"/>
      <c r="Y409" s="12"/>
      <c r="Z409" s="12"/>
    </row>
    <row r="410" spans="1:26" ht="15.75" customHeight="1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  <c r="U410" s="12"/>
      <c r="V410" s="12"/>
      <c r="W410" s="12"/>
      <c r="X410" s="12"/>
      <c r="Y410" s="12"/>
      <c r="Z410" s="12"/>
    </row>
    <row r="411" spans="1:26" ht="15.75" customHeight="1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  <c r="U411" s="12"/>
      <c r="V411" s="12"/>
      <c r="W411" s="12"/>
      <c r="X411" s="12"/>
      <c r="Y411" s="12"/>
      <c r="Z411" s="12"/>
    </row>
    <row r="412" spans="1:26" ht="15.75" customHeight="1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  <c r="U412" s="12"/>
      <c r="V412" s="12"/>
      <c r="W412" s="12"/>
      <c r="X412" s="12"/>
      <c r="Y412" s="12"/>
      <c r="Z412" s="12"/>
    </row>
    <row r="413" spans="1:26" ht="15.75" customHeight="1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  <c r="U413" s="12"/>
      <c r="V413" s="12"/>
      <c r="W413" s="12"/>
      <c r="X413" s="12"/>
      <c r="Y413" s="12"/>
      <c r="Z413" s="12"/>
    </row>
    <row r="414" spans="1:26" ht="15.75" customHeight="1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  <c r="U414" s="12"/>
      <c r="V414" s="12"/>
      <c r="W414" s="12"/>
      <c r="X414" s="12"/>
      <c r="Y414" s="12"/>
      <c r="Z414" s="12"/>
    </row>
    <row r="415" spans="1:26" ht="15.75" customHeight="1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  <c r="U415" s="12"/>
      <c r="V415" s="12"/>
      <c r="W415" s="12"/>
      <c r="X415" s="12"/>
      <c r="Y415" s="12"/>
      <c r="Z415" s="12"/>
    </row>
    <row r="416" spans="1:26" ht="15.75" customHeight="1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  <c r="U416" s="12"/>
      <c r="V416" s="12"/>
      <c r="W416" s="12"/>
      <c r="X416" s="12"/>
      <c r="Y416" s="12"/>
      <c r="Z416" s="12"/>
    </row>
    <row r="417" spans="1:26" ht="15.75" customHeight="1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  <c r="U417" s="12"/>
      <c r="V417" s="12"/>
      <c r="W417" s="12"/>
      <c r="X417" s="12"/>
      <c r="Y417" s="12"/>
      <c r="Z417" s="12"/>
    </row>
    <row r="418" spans="1:26" ht="15.75" customHeight="1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  <c r="U418" s="12"/>
      <c r="V418" s="12"/>
      <c r="W418" s="12"/>
      <c r="X418" s="12"/>
      <c r="Y418" s="12"/>
      <c r="Z418" s="12"/>
    </row>
    <row r="419" spans="1:26" ht="15.75" customHeight="1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  <c r="U419" s="12"/>
      <c r="V419" s="12"/>
      <c r="W419" s="12"/>
      <c r="X419" s="12"/>
      <c r="Y419" s="12"/>
      <c r="Z419" s="12"/>
    </row>
    <row r="420" spans="1:26" ht="15.75" customHeight="1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  <c r="U420" s="12"/>
      <c r="V420" s="12"/>
      <c r="W420" s="12"/>
      <c r="X420" s="12"/>
      <c r="Y420" s="12"/>
      <c r="Z420" s="12"/>
    </row>
    <row r="421" spans="1:26" ht="15.75" customHeight="1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  <c r="U421" s="12"/>
      <c r="V421" s="12"/>
      <c r="W421" s="12"/>
      <c r="X421" s="12"/>
      <c r="Y421" s="12"/>
      <c r="Z421" s="12"/>
    </row>
    <row r="422" spans="1:26" ht="15.75" customHeight="1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  <c r="U422" s="12"/>
      <c r="V422" s="12"/>
      <c r="W422" s="12"/>
      <c r="X422" s="12"/>
      <c r="Y422" s="12"/>
      <c r="Z422" s="12"/>
    </row>
    <row r="423" spans="1:26" ht="15.75" customHeight="1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  <c r="U423" s="12"/>
      <c r="V423" s="12"/>
      <c r="W423" s="12"/>
      <c r="X423" s="12"/>
      <c r="Y423" s="12"/>
      <c r="Z423" s="12"/>
    </row>
    <row r="424" spans="1:26" ht="15.75" customHeight="1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  <c r="U424" s="12"/>
      <c r="V424" s="12"/>
      <c r="W424" s="12"/>
      <c r="X424" s="12"/>
      <c r="Y424" s="12"/>
      <c r="Z424" s="12"/>
    </row>
    <row r="425" spans="1:26" ht="15.75" customHeight="1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  <c r="U425" s="12"/>
      <c r="V425" s="12"/>
      <c r="W425" s="12"/>
      <c r="X425" s="12"/>
      <c r="Y425" s="12"/>
      <c r="Z425" s="12"/>
    </row>
    <row r="426" spans="1:26" ht="15.75" customHeight="1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  <c r="U426" s="12"/>
      <c r="V426" s="12"/>
      <c r="W426" s="12"/>
      <c r="X426" s="12"/>
      <c r="Y426" s="12"/>
      <c r="Z426" s="12"/>
    </row>
    <row r="427" spans="1:26" ht="15.75" customHeight="1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  <c r="U427" s="12"/>
      <c r="V427" s="12"/>
      <c r="W427" s="12"/>
      <c r="X427" s="12"/>
      <c r="Y427" s="12"/>
      <c r="Z427" s="12"/>
    </row>
    <row r="428" spans="1:26" ht="15.75" customHeight="1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  <c r="U428" s="12"/>
      <c r="V428" s="12"/>
      <c r="W428" s="12"/>
      <c r="X428" s="12"/>
      <c r="Y428" s="12"/>
      <c r="Z428" s="12"/>
    </row>
    <row r="429" spans="1:26" ht="15.75" customHeight="1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  <c r="U429" s="12"/>
      <c r="V429" s="12"/>
      <c r="W429" s="12"/>
      <c r="X429" s="12"/>
      <c r="Y429" s="12"/>
      <c r="Z429" s="12"/>
    </row>
    <row r="430" spans="1:26" ht="15.75" customHeight="1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  <c r="U430" s="12"/>
      <c r="V430" s="12"/>
      <c r="W430" s="12"/>
      <c r="X430" s="12"/>
      <c r="Y430" s="12"/>
      <c r="Z430" s="12"/>
    </row>
    <row r="431" spans="1:26" ht="15.75" customHeight="1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  <c r="U431" s="12"/>
      <c r="V431" s="12"/>
      <c r="W431" s="12"/>
      <c r="X431" s="12"/>
      <c r="Y431" s="12"/>
      <c r="Z431" s="12"/>
    </row>
    <row r="432" spans="1:26" ht="15.75" customHeight="1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  <c r="U432" s="12"/>
      <c r="V432" s="12"/>
      <c r="W432" s="12"/>
      <c r="X432" s="12"/>
      <c r="Y432" s="12"/>
      <c r="Z432" s="12"/>
    </row>
    <row r="433" spans="1:26" ht="15.75" customHeight="1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  <c r="U433" s="12"/>
      <c r="V433" s="12"/>
      <c r="W433" s="12"/>
      <c r="X433" s="12"/>
      <c r="Y433" s="12"/>
      <c r="Z433" s="12"/>
    </row>
    <row r="434" spans="1:26" ht="15.75" customHeight="1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  <c r="U434" s="12"/>
      <c r="V434" s="12"/>
      <c r="W434" s="12"/>
      <c r="X434" s="12"/>
      <c r="Y434" s="12"/>
      <c r="Z434" s="12"/>
    </row>
    <row r="435" spans="1:26" ht="15.75" customHeight="1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  <c r="U435" s="12"/>
      <c r="V435" s="12"/>
      <c r="W435" s="12"/>
      <c r="X435" s="12"/>
      <c r="Y435" s="12"/>
      <c r="Z435" s="12"/>
    </row>
    <row r="436" spans="1:26" ht="15.75" customHeight="1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  <c r="U436" s="12"/>
      <c r="V436" s="12"/>
      <c r="W436" s="12"/>
      <c r="X436" s="12"/>
      <c r="Y436" s="12"/>
      <c r="Z436" s="12"/>
    </row>
    <row r="437" spans="1:26" ht="15.75" customHeight="1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  <c r="U437" s="12"/>
      <c r="V437" s="12"/>
      <c r="W437" s="12"/>
      <c r="X437" s="12"/>
      <c r="Y437" s="12"/>
      <c r="Z437" s="12"/>
    </row>
    <row r="438" spans="1:26" ht="15.75" customHeight="1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  <c r="U438" s="12"/>
      <c r="V438" s="12"/>
      <c r="W438" s="12"/>
      <c r="X438" s="12"/>
      <c r="Y438" s="12"/>
      <c r="Z438" s="12"/>
    </row>
    <row r="439" spans="1:26" ht="15.75" customHeight="1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  <c r="U439" s="12"/>
      <c r="V439" s="12"/>
      <c r="W439" s="12"/>
      <c r="X439" s="12"/>
      <c r="Y439" s="12"/>
      <c r="Z439" s="12"/>
    </row>
    <row r="440" spans="1:26" ht="15.75" customHeight="1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  <c r="U440" s="12"/>
      <c r="V440" s="12"/>
      <c r="W440" s="12"/>
      <c r="X440" s="12"/>
      <c r="Y440" s="12"/>
      <c r="Z440" s="12"/>
    </row>
    <row r="441" spans="1:26" ht="15.75" customHeight="1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  <c r="U441" s="12"/>
      <c r="V441" s="12"/>
      <c r="W441" s="12"/>
      <c r="X441" s="12"/>
      <c r="Y441" s="12"/>
      <c r="Z441" s="12"/>
    </row>
    <row r="442" spans="1:26" ht="15.75" customHeight="1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  <c r="U442" s="12"/>
      <c r="V442" s="12"/>
      <c r="W442" s="12"/>
      <c r="X442" s="12"/>
      <c r="Y442" s="12"/>
      <c r="Z442" s="12"/>
    </row>
    <row r="443" spans="1:26" ht="15.75" customHeight="1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  <c r="U443" s="12"/>
      <c r="V443" s="12"/>
      <c r="W443" s="12"/>
      <c r="X443" s="12"/>
      <c r="Y443" s="12"/>
      <c r="Z443" s="12"/>
    </row>
    <row r="444" spans="1:26" ht="15.75" customHeight="1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  <c r="U444" s="12"/>
      <c r="V444" s="12"/>
      <c r="W444" s="12"/>
      <c r="X444" s="12"/>
      <c r="Y444" s="12"/>
      <c r="Z444" s="12"/>
    </row>
    <row r="445" spans="1:26" ht="15.75" customHeight="1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  <c r="U445" s="12"/>
      <c r="V445" s="12"/>
      <c r="W445" s="12"/>
      <c r="X445" s="12"/>
      <c r="Y445" s="12"/>
      <c r="Z445" s="12"/>
    </row>
    <row r="446" spans="1:26" ht="15.75" customHeight="1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  <c r="U446" s="12"/>
      <c r="V446" s="12"/>
      <c r="W446" s="12"/>
      <c r="X446" s="12"/>
      <c r="Y446" s="12"/>
      <c r="Z446" s="12"/>
    </row>
    <row r="447" spans="1:26" ht="15.75" customHeight="1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  <c r="U447" s="12"/>
      <c r="V447" s="12"/>
      <c r="W447" s="12"/>
      <c r="X447" s="12"/>
      <c r="Y447" s="12"/>
      <c r="Z447" s="12"/>
    </row>
    <row r="448" spans="1:26" ht="15.75" customHeight="1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  <c r="U448" s="12"/>
      <c r="V448" s="12"/>
      <c r="W448" s="12"/>
      <c r="X448" s="12"/>
      <c r="Y448" s="12"/>
      <c r="Z448" s="12"/>
    </row>
    <row r="449" spans="1:26" ht="15.75" customHeight="1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  <c r="U449" s="12"/>
      <c r="V449" s="12"/>
      <c r="W449" s="12"/>
      <c r="X449" s="12"/>
      <c r="Y449" s="12"/>
      <c r="Z449" s="12"/>
    </row>
    <row r="450" spans="1:26" ht="15.75" customHeight="1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  <c r="U450" s="12"/>
      <c r="V450" s="12"/>
      <c r="W450" s="12"/>
      <c r="X450" s="12"/>
      <c r="Y450" s="12"/>
      <c r="Z450" s="12"/>
    </row>
    <row r="451" spans="1:26" ht="15.75" customHeight="1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  <c r="U451" s="12"/>
      <c r="V451" s="12"/>
      <c r="W451" s="12"/>
      <c r="X451" s="12"/>
      <c r="Y451" s="12"/>
      <c r="Z451" s="12"/>
    </row>
    <row r="452" spans="1:26" ht="15.75" customHeight="1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  <c r="U452" s="12"/>
      <c r="V452" s="12"/>
      <c r="W452" s="12"/>
      <c r="X452" s="12"/>
      <c r="Y452" s="12"/>
      <c r="Z452" s="12"/>
    </row>
    <row r="453" spans="1:26" ht="15.75" customHeight="1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  <c r="U453" s="12"/>
      <c r="V453" s="12"/>
      <c r="W453" s="12"/>
      <c r="X453" s="12"/>
      <c r="Y453" s="12"/>
      <c r="Z453" s="12"/>
    </row>
    <row r="454" spans="1:26" ht="15.75" customHeight="1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  <c r="U454" s="12"/>
      <c r="V454" s="12"/>
      <c r="W454" s="12"/>
      <c r="X454" s="12"/>
      <c r="Y454" s="12"/>
      <c r="Z454" s="12"/>
    </row>
    <row r="455" spans="1:26" ht="15.75" customHeight="1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  <c r="U455" s="12"/>
      <c r="V455" s="12"/>
      <c r="W455" s="12"/>
      <c r="X455" s="12"/>
      <c r="Y455" s="12"/>
      <c r="Z455" s="12"/>
    </row>
    <row r="456" spans="1:26" ht="15.75" customHeight="1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  <c r="U456" s="12"/>
      <c r="V456" s="12"/>
      <c r="W456" s="12"/>
      <c r="X456" s="12"/>
      <c r="Y456" s="12"/>
      <c r="Z456" s="12"/>
    </row>
    <row r="457" spans="1:26" ht="15.75" customHeight="1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  <c r="U457" s="12"/>
      <c r="V457" s="12"/>
      <c r="W457" s="12"/>
      <c r="X457" s="12"/>
      <c r="Y457" s="12"/>
      <c r="Z457" s="12"/>
    </row>
    <row r="458" spans="1:26" ht="15.75" customHeight="1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  <c r="U458" s="12"/>
      <c r="V458" s="12"/>
      <c r="W458" s="12"/>
      <c r="X458" s="12"/>
      <c r="Y458" s="12"/>
      <c r="Z458" s="12"/>
    </row>
    <row r="459" spans="1:26" ht="15.75" customHeight="1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  <c r="U459" s="12"/>
      <c r="V459" s="12"/>
      <c r="W459" s="12"/>
      <c r="X459" s="12"/>
      <c r="Y459" s="12"/>
      <c r="Z459" s="12"/>
    </row>
    <row r="460" spans="1:26" ht="15.75" customHeight="1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  <c r="U460" s="12"/>
      <c r="V460" s="12"/>
      <c r="W460" s="12"/>
      <c r="X460" s="12"/>
      <c r="Y460" s="12"/>
      <c r="Z460" s="12"/>
    </row>
    <row r="461" spans="1:26" ht="15.75" customHeight="1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  <c r="U461" s="12"/>
      <c r="V461" s="12"/>
      <c r="W461" s="12"/>
      <c r="X461" s="12"/>
      <c r="Y461" s="12"/>
      <c r="Z461" s="12"/>
    </row>
    <row r="462" spans="1:26" ht="15.75" customHeight="1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  <c r="U462" s="12"/>
      <c r="V462" s="12"/>
      <c r="W462" s="12"/>
      <c r="X462" s="12"/>
      <c r="Y462" s="12"/>
      <c r="Z462" s="12"/>
    </row>
    <row r="463" spans="1:26" ht="15.75" customHeight="1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  <c r="U463" s="12"/>
      <c r="V463" s="12"/>
      <c r="W463" s="12"/>
      <c r="X463" s="12"/>
      <c r="Y463" s="12"/>
      <c r="Z463" s="12"/>
    </row>
    <row r="464" spans="1:26" ht="15.75" customHeight="1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  <c r="U464" s="12"/>
      <c r="V464" s="12"/>
      <c r="W464" s="12"/>
      <c r="X464" s="12"/>
      <c r="Y464" s="12"/>
      <c r="Z464" s="12"/>
    </row>
    <row r="465" spans="1:26" ht="15.75" customHeight="1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  <c r="U465" s="12"/>
      <c r="V465" s="12"/>
      <c r="W465" s="12"/>
      <c r="X465" s="12"/>
      <c r="Y465" s="12"/>
      <c r="Z465" s="12"/>
    </row>
    <row r="466" spans="1:26" ht="15.75" customHeight="1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  <c r="U466" s="12"/>
      <c r="V466" s="12"/>
      <c r="W466" s="12"/>
      <c r="X466" s="12"/>
      <c r="Y466" s="12"/>
      <c r="Z466" s="12"/>
    </row>
    <row r="467" spans="1:26" ht="15.75" customHeight="1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  <c r="U467" s="12"/>
      <c r="V467" s="12"/>
      <c r="W467" s="12"/>
      <c r="X467" s="12"/>
      <c r="Y467" s="12"/>
      <c r="Z467" s="12"/>
    </row>
    <row r="468" spans="1:26" ht="15.75" customHeight="1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  <c r="U468" s="12"/>
      <c r="V468" s="12"/>
      <c r="W468" s="12"/>
      <c r="X468" s="12"/>
      <c r="Y468" s="12"/>
      <c r="Z468" s="12"/>
    </row>
    <row r="469" spans="1:26" ht="15.75" customHeight="1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  <c r="U469" s="12"/>
      <c r="V469" s="12"/>
      <c r="W469" s="12"/>
      <c r="X469" s="12"/>
      <c r="Y469" s="12"/>
      <c r="Z469" s="12"/>
    </row>
    <row r="470" spans="1:26" ht="15.75" customHeight="1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  <c r="U470" s="12"/>
      <c r="V470" s="12"/>
      <c r="W470" s="12"/>
      <c r="X470" s="12"/>
      <c r="Y470" s="12"/>
      <c r="Z470" s="12"/>
    </row>
    <row r="471" spans="1:26" ht="15.75" customHeight="1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  <c r="U471" s="12"/>
      <c r="V471" s="12"/>
      <c r="W471" s="12"/>
      <c r="X471" s="12"/>
      <c r="Y471" s="12"/>
      <c r="Z471" s="12"/>
    </row>
    <row r="472" spans="1:26" ht="15.75" customHeight="1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  <c r="U472" s="12"/>
      <c r="V472" s="12"/>
      <c r="W472" s="12"/>
      <c r="X472" s="12"/>
      <c r="Y472" s="12"/>
      <c r="Z472" s="12"/>
    </row>
    <row r="473" spans="1:26" ht="15.75" customHeight="1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  <c r="U473" s="12"/>
      <c r="V473" s="12"/>
      <c r="W473" s="12"/>
      <c r="X473" s="12"/>
      <c r="Y473" s="12"/>
      <c r="Z473" s="12"/>
    </row>
    <row r="474" spans="1:26" ht="15.75" customHeight="1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  <c r="U474" s="12"/>
      <c r="V474" s="12"/>
      <c r="W474" s="12"/>
      <c r="X474" s="12"/>
      <c r="Y474" s="12"/>
      <c r="Z474" s="12"/>
    </row>
    <row r="475" spans="1:26" ht="15.75" customHeight="1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  <c r="U475" s="12"/>
      <c r="V475" s="12"/>
      <c r="W475" s="12"/>
      <c r="X475" s="12"/>
      <c r="Y475" s="12"/>
      <c r="Z475" s="12"/>
    </row>
    <row r="476" spans="1:26" ht="15.75" customHeight="1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  <c r="U476" s="12"/>
      <c r="V476" s="12"/>
      <c r="W476" s="12"/>
      <c r="X476" s="12"/>
      <c r="Y476" s="12"/>
      <c r="Z476" s="12"/>
    </row>
    <row r="477" spans="1:26" ht="15.75" customHeight="1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  <c r="U477" s="12"/>
      <c r="V477" s="12"/>
      <c r="W477" s="12"/>
      <c r="X477" s="12"/>
      <c r="Y477" s="12"/>
      <c r="Z477" s="12"/>
    </row>
    <row r="478" spans="1:26" ht="15.75" customHeight="1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  <c r="U478" s="12"/>
      <c r="V478" s="12"/>
      <c r="W478" s="12"/>
      <c r="X478" s="12"/>
      <c r="Y478" s="12"/>
      <c r="Z478" s="12"/>
    </row>
    <row r="479" spans="1:26" ht="15.75" customHeight="1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  <c r="U479" s="12"/>
      <c r="V479" s="12"/>
      <c r="W479" s="12"/>
      <c r="X479" s="12"/>
      <c r="Y479" s="12"/>
      <c r="Z479" s="12"/>
    </row>
    <row r="480" spans="1:26" ht="15.75" customHeight="1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  <c r="U480" s="12"/>
      <c r="V480" s="12"/>
      <c r="W480" s="12"/>
      <c r="X480" s="12"/>
      <c r="Y480" s="12"/>
      <c r="Z480" s="12"/>
    </row>
    <row r="481" spans="1:26" ht="15.75" customHeight="1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  <c r="U481" s="12"/>
      <c r="V481" s="12"/>
      <c r="W481" s="12"/>
      <c r="X481" s="12"/>
      <c r="Y481" s="12"/>
      <c r="Z481" s="12"/>
    </row>
    <row r="482" spans="1:26" ht="15.75" customHeight="1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  <c r="U482" s="12"/>
      <c r="V482" s="12"/>
      <c r="W482" s="12"/>
      <c r="X482" s="12"/>
      <c r="Y482" s="12"/>
      <c r="Z482" s="12"/>
    </row>
    <row r="483" spans="1:26" ht="15.75" customHeight="1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  <c r="U483" s="12"/>
      <c r="V483" s="12"/>
      <c r="W483" s="12"/>
      <c r="X483" s="12"/>
      <c r="Y483" s="12"/>
      <c r="Z483" s="12"/>
    </row>
    <row r="484" spans="1:26" ht="15.75" customHeight="1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  <c r="U484" s="12"/>
      <c r="V484" s="12"/>
      <c r="W484" s="12"/>
      <c r="X484" s="12"/>
      <c r="Y484" s="12"/>
      <c r="Z484" s="12"/>
    </row>
    <row r="485" spans="1:26" ht="15.75" customHeight="1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  <c r="U485" s="12"/>
      <c r="V485" s="12"/>
      <c r="W485" s="12"/>
      <c r="X485" s="12"/>
      <c r="Y485" s="12"/>
      <c r="Z485" s="12"/>
    </row>
    <row r="486" spans="1:26" ht="15.75" customHeight="1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  <c r="U486" s="12"/>
      <c r="V486" s="12"/>
      <c r="W486" s="12"/>
      <c r="X486" s="12"/>
      <c r="Y486" s="12"/>
      <c r="Z486" s="12"/>
    </row>
    <row r="487" spans="1:26" ht="15.75" customHeight="1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  <c r="U487" s="12"/>
      <c r="V487" s="12"/>
      <c r="W487" s="12"/>
      <c r="X487" s="12"/>
      <c r="Y487" s="12"/>
      <c r="Z487" s="12"/>
    </row>
    <row r="488" spans="1:26" ht="15.75" customHeight="1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  <c r="U488" s="12"/>
      <c r="V488" s="12"/>
      <c r="W488" s="12"/>
      <c r="X488" s="12"/>
      <c r="Y488" s="12"/>
      <c r="Z488" s="12"/>
    </row>
    <row r="489" spans="1:26" ht="15.75" customHeight="1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  <c r="U489" s="12"/>
      <c r="V489" s="12"/>
      <c r="W489" s="12"/>
      <c r="X489" s="12"/>
      <c r="Y489" s="12"/>
      <c r="Z489" s="12"/>
    </row>
    <row r="490" spans="1:26" ht="15.75" customHeight="1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  <c r="U490" s="12"/>
      <c r="V490" s="12"/>
      <c r="W490" s="12"/>
      <c r="X490" s="12"/>
      <c r="Y490" s="12"/>
      <c r="Z490" s="12"/>
    </row>
    <row r="491" spans="1:26" ht="15.75" customHeight="1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  <c r="U491" s="12"/>
      <c r="V491" s="12"/>
      <c r="W491" s="12"/>
      <c r="X491" s="12"/>
      <c r="Y491" s="12"/>
      <c r="Z491" s="12"/>
    </row>
    <row r="492" spans="1:26" ht="15.75" customHeight="1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  <c r="U492" s="12"/>
      <c r="V492" s="12"/>
      <c r="W492" s="12"/>
      <c r="X492" s="12"/>
      <c r="Y492" s="12"/>
      <c r="Z492" s="12"/>
    </row>
    <row r="493" spans="1:26" ht="15.75" customHeight="1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  <c r="U493" s="12"/>
      <c r="V493" s="12"/>
      <c r="W493" s="12"/>
      <c r="X493" s="12"/>
      <c r="Y493" s="12"/>
      <c r="Z493" s="12"/>
    </row>
    <row r="494" spans="1:26" ht="15.75" customHeight="1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  <c r="U494" s="12"/>
      <c r="V494" s="12"/>
      <c r="W494" s="12"/>
      <c r="X494" s="12"/>
      <c r="Y494" s="12"/>
      <c r="Z494" s="12"/>
    </row>
    <row r="495" spans="1:26" ht="15.75" customHeight="1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  <c r="U495" s="12"/>
      <c r="V495" s="12"/>
      <c r="W495" s="12"/>
      <c r="X495" s="12"/>
      <c r="Y495" s="12"/>
      <c r="Z495" s="12"/>
    </row>
    <row r="496" spans="1:26" ht="15.75" customHeight="1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  <c r="U496" s="12"/>
      <c r="V496" s="12"/>
      <c r="W496" s="12"/>
      <c r="X496" s="12"/>
      <c r="Y496" s="12"/>
      <c r="Z496" s="12"/>
    </row>
    <row r="497" spans="1:26" ht="15.75" customHeight="1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  <c r="U497" s="12"/>
      <c r="V497" s="12"/>
      <c r="W497" s="12"/>
      <c r="X497" s="12"/>
      <c r="Y497" s="12"/>
      <c r="Z497" s="12"/>
    </row>
    <row r="498" spans="1:26" ht="15.75" customHeight="1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  <c r="U498" s="12"/>
      <c r="V498" s="12"/>
      <c r="W498" s="12"/>
      <c r="X498" s="12"/>
      <c r="Y498" s="12"/>
      <c r="Z498" s="12"/>
    </row>
    <row r="499" spans="1:26" ht="15.75" customHeight="1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  <c r="U499" s="12"/>
      <c r="V499" s="12"/>
      <c r="W499" s="12"/>
      <c r="X499" s="12"/>
      <c r="Y499" s="12"/>
      <c r="Z499" s="12"/>
    </row>
    <row r="500" spans="1:26" ht="15.75" customHeight="1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  <c r="U500" s="12"/>
      <c r="V500" s="12"/>
      <c r="W500" s="12"/>
      <c r="X500" s="12"/>
      <c r="Y500" s="12"/>
      <c r="Z500" s="12"/>
    </row>
    <row r="501" spans="1:26" ht="15.75" customHeight="1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  <c r="U501" s="12"/>
      <c r="V501" s="12"/>
      <c r="W501" s="12"/>
      <c r="X501" s="12"/>
      <c r="Y501" s="12"/>
      <c r="Z501" s="12"/>
    </row>
    <row r="502" spans="1:26" ht="15.75" customHeight="1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  <c r="U502" s="12"/>
      <c r="V502" s="12"/>
      <c r="W502" s="12"/>
      <c r="X502" s="12"/>
      <c r="Y502" s="12"/>
      <c r="Z502" s="12"/>
    </row>
    <row r="503" spans="1:26" ht="15.75" customHeight="1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  <c r="U503" s="12"/>
      <c r="V503" s="12"/>
      <c r="W503" s="12"/>
      <c r="X503" s="12"/>
      <c r="Y503" s="12"/>
      <c r="Z503" s="12"/>
    </row>
    <row r="504" spans="1:26" ht="15.75" customHeight="1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  <c r="U504" s="12"/>
      <c r="V504" s="12"/>
      <c r="W504" s="12"/>
      <c r="X504" s="12"/>
      <c r="Y504" s="12"/>
      <c r="Z504" s="12"/>
    </row>
    <row r="505" spans="1:26" ht="15.75" customHeight="1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  <c r="U505" s="12"/>
      <c r="V505" s="12"/>
      <c r="W505" s="12"/>
      <c r="X505" s="12"/>
      <c r="Y505" s="12"/>
      <c r="Z505" s="12"/>
    </row>
    <row r="506" spans="1:26" ht="15.75" customHeight="1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  <c r="U506" s="12"/>
      <c r="V506" s="12"/>
      <c r="W506" s="12"/>
      <c r="X506" s="12"/>
      <c r="Y506" s="12"/>
      <c r="Z506" s="12"/>
    </row>
    <row r="507" spans="1:26" ht="15.75" customHeight="1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  <c r="U507" s="12"/>
      <c r="V507" s="12"/>
      <c r="W507" s="12"/>
      <c r="X507" s="12"/>
      <c r="Y507" s="12"/>
      <c r="Z507" s="12"/>
    </row>
    <row r="508" spans="1:26" ht="15.75" customHeight="1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  <c r="U508" s="12"/>
      <c r="V508" s="12"/>
      <c r="W508" s="12"/>
      <c r="X508" s="12"/>
      <c r="Y508" s="12"/>
      <c r="Z508" s="12"/>
    </row>
    <row r="509" spans="1:26" ht="15.75" customHeight="1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  <c r="U509" s="12"/>
      <c r="V509" s="12"/>
      <c r="W509" s="12"/>
      <c r="X509" s="12"/>
      <c r="Y509" s="12"/>
      <c r="Z509" s="12"/>
    </row>
    <row r="510" spans="1:26" ht="15.75" customHeight="1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  <c r="U510" s="12"/>
      <c r="V510" s="12"/>
      <c r="W510" s="12"/>
      <c r="X510" s="12"/>
      <c r="Y510" s="12"/>
      <c r="Z510" s="12"/>
    </row>
    <row r="511" spans="1:26" ht="15.75" customHeight="1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  <c r="U511" s="12"/>
      <c r="V511" s="12"/>
      <c r="W511" s="12"/>
      <c r="X511" s="12"/>
      <c r="Y511" s="12"/>
      <c r="Z511" s="12"/>
    </row>
    <row r="512" spans="1:26" ht="15.75" customHeight="1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  <c r="U512" s="12"/>
      <c r="V512" s="12"/>
      <c r="W512" s="12"/>
      <c r="X512" s="12"/>
      <c r="Y512" s="12"/>
      <c r="Z512" s="12"/>
    </row>
    <row r="513" spans="1:26" ht="15.75" customHeight="1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  <c r="U513" s="12"/>
      <c r="V513" s="12"/>
      <c r="W513" s="12"/>
      <c r="X513" s="12"/>
      <c r="Y513" s="12"/>
      <c r="Z513" s="12"/>
    </row>
    <row r="514" spans="1:26" ht="15.75" customHeight="1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  <c r="U514" s="12"/>
      <c r="V514" s="12"/>
      <c r="W514" s="12"/>
      <c r="X514" s="12"/>
      <c r="Y514" s="12"/>
      <c r="Z514" s="12"/>
    </row>
    <row r="515" spans="1:26" ht="15.75" customHeight="1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  <c r="U515" s="12"/>
      <c r="V515" s="12"/>
      <c r="W515" s="12"/>
      <c r="X515" s="12"/>
      <c r="Y515" s="12"/>
      <c r="Z515" s="12"/>
    </row>
    <row r="516" spans="1:26" ht="15.75" customHeight="1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  <c r="U516" s="12"/>
      <c r="V516" s="12"/>
      <c r="W516" s="12"/>
      <c r="X516" s="12"/>
      <c r="Y516" s="12"/>
      <c r="Z516" s="12"/>
    </row>
    <row r="517" spans="1:26" ht="15.75" customHeight="1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  <c r="U517" s="12"/>
      <c r="V517" s="12"/>
      <c r="W517" s="12"/>
      <c r="X517" s="12"/>
      <c r="Y517" s="12"/>
      <c r="Z517" s="12"/>
    </row>
    <row r="518" spans="1:26" ht="15.75" customHeight="1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  <c r="U518" s="12"/>
      <c r="V518" s="12"/>
      <c r="W518" s="12"/>
      <c r="X518" s="12"/>
      <c r="Y518" s="12"/>
      <c r="Z518" s="12"/>
    </row>
    <row r="519" spans="1:26" ht="15.75" customHeight="1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  <c r="U519" s="12"/>
      <c r="V519" s="12"/>
      <c r="W519" s="12"/>
      <c r="X519" s="12"/>
      <c r="Y519" s="12"/>
      <c r="Z519" s="12"/>
    </row>
    <row r="520" spans="1:26" ht="15.75" customHeight="1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  <c r="U520" s="12"/>
      <c r="V520" s="12"/>
      <c r="W520" s="12"/>
      <c r="X520" s="12"/>
      <c r="Y520" s="12"/>
      <c r="Z520" s="12"/>
    </row>
    <row r="521" spans="1:26" ht="15.75" customHeight="1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  <c r="U521" s="12"/>
      <c r="V521" s="12"/>
      <c r="W521" s="12"/>
      <c r="X521" s="12"/>
      <c r="Y521" s="12"/>
      <c r="Z521" s="12"/>
    </row>
    <row r="522" spans="1:26" ht="15.75" customHeight="1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  <c r="U522" s="12"/>
      <c r="V522" s="12"/>
      <c r="W522" s="12"/>
      <c r="X522" s="12"/>
      <c r="Y522" s="12"/>
      <c r="Z522" s="12"/>
    </row>
    <row r="523" spans="1:26" ht="15.75" customHeight="1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  <c r="U523" s="12"/>
      <c r="V523" s="12"/>
      <c r="W523" s="12"/>
      <c r="X523" s="12"/>
      <c r="Y523" s="12"/>
      <c r="Z523" s="12"/>
    </row>
    <row r="524" spans="1:26" ht="15.75" customHeight="1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  <c r="U524" s="12"/>
      <c r="V524" s="12"/>
      <c r="W524" s="12"/>
      <c r="X524" s="12"/>
      <c r="Y524" s="12"/>
      <c r="Z524" s="12"/>
    </row>
    <row r="525" spans="1:26" ht="15.75" customHeight="1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  <c r="U525" s="12"/>
      <c r="V525" s="12"/>
      <c r="W525" s="12"/>
      <c r="X525" s="12"/>
      <c r="Y525" s="12"/>
      <c r="Z525" s="12"/>
    </row>
    <row r="526" spans="1:26" ht="15.75" customHeight="1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  <c r="U526" s="12"/>
      <c r="V526" s="12"/>
      <c r="W526" s="12"/>
      <c r="X526" s="12"/>
      <c r="Y526" s="12"/>
      <c r="Z526" s="12"/>
    </row>
    <row r="527" spans="1:26" ht="15.75" customHeight="1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  <c r="U527" s="12"/>
      <c r="V527" s="12"/>
      <c r="W527" s="12"/>
      <c r="X527" s="12"/>
      <c r="Y527" s="12"/>
      <c r="Z527" s="12"/>
    </row>
    <row r="528" spans="1:26" ht="15.75" customHeight="1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  <c r="U528" s="12"/>
      <c r="V528" s="12"/>
      <c r="W528" s="12"/>
      <c r="X528" s="12"/>
      <c r="Y528" s="12"/>
      <c r="Z528" s="12"/>
    </row>
    <row r="529" spans="1:26" ht="15.75" customHeight="1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  <c r="U529" s="12"/>
      <c r="V529" s="12"/>
      <c r="W529" s="12"/>
      <c r="X529" s="12"/>
      <c r="Y529" s="12"/>
      <c r="Z529" s="12"/>
    </row>
    <row r="530" spans="1:26" ht="15.75" customHeight="1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  <c r="U530" s="12"/>
      <c r="V530" s="12"/>
      <c r="W530" s="12"/>
      <c r="X530" s="12"/>
      <c r="Y530" s="12"/>
      <c r="Z530" s="12"/>
    </row>
    <row r="531" spans="1:26" ht="15.75" customHeight="1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  <c r="U531" s="12"/>
      <c r="V531" s="12"/>
      <c r="W531" s="12"/>
      <c r="X531" s="12"/>
      <c r="Y531" s="12"/>
      <c r="Z531" s="12"/>
    </row>
    <row r="532" spans="1:26" ht="15.75" customHeight="1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  <c r="U532" s="12"/>
      <c r="V532" s="12"/>
      <c r="W532" s="12"/>
      <c r="X532" s="12"/>
      <c r="Y532" s="12"/>
      <c r="Z532" s="12"/>
    </row>
    <row r="533" spans="1:26" ht="15.75" customHeight="1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  <c r="U533" s="12"/>
      <c r="V533" s="12"/>
      <c r="W533" s="12"/>
      <c r="X533" s="12"/>
      <c r="Y533" s="12"/>
      <c r="Z533" s="12"/>
    </row>
    <row r="534" spans="1:26" ht="15.75" customHeight="1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  <c r="U534" s="12"/>
      <c r="V534" s="12"/>
      <c r="W534" s="12"/>
      <c r="X534" s="12"/>
      <c r="Y534" s="12"/>
      <c r="Z534" s="12"/>
    </row>
    <row r="535" spans="1:26" ht="15.75" customHeight="1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  <c r="U535" s="12"/>
      <c r="V535" s="12"/>
      <c r="W535" s="12"/>
      <c r="X535" s="12"/>
      <c r="Y535" s="12"/>
      <c r="Z535" s="12"/>
    </row>
    <row r="536" spans="1:26" ht="15.75" customHeight="1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  <c r="U536" s="12"/>
      <c r="V536" s="12"/>
      <c r="W536" s="12"/>
      <c r="X536" s="12"/>
      <c r="Y536" s="12"/>
      <c r="Z536" s="12"/>
    </row>
    <row r="537" spans="1:26" ht="15.75" customHeight="1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  <c r="U537" s="12"/>
      <c r="V537" s="12"/>
      <c r="W537" s="12"/>
      <c r="X537" s="12"/>
      <c r="Y537" s="12"/>
      <c r="Z537" s="12"/>
    </row>
    <row r="538" spans="1:26" ht="15.75" customHeight="1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  <c r="U538" s="12"/>
      <c r="V538" s="12"/>
      <c r="W538" s="12"/>
      <c r="X538" s="12"/>
      <c r="Y538" s="12"/>
      <c r="Z538" s="12"/>
    </row>
    <row r="539" spans="1:26" ht="15.75" customHeight="1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  <c r="U539" s="12"/>
      <c r="V539" s="12"/>
      <c r="W539" s="12"/>
      <c r="X539" s="12"/>
      <c r="Y539" s="12"/>
      <c r="Z539" s="12"/>
    </row>
    <row r="540" spans="1:26" ht="15.75" customHeight="1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  <c r="U540" s="12"/>
      <c r="V540" s="12"/>
      <c r="W540" s="12"/>
      <c r="X540" s="12"/>
      <c r="Y540" s="12"/>
      <c r="Z540" s="12"/>
    </row>
    <row r="541" spans="1:26" ht="15.75" customHeight="1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  <c r="U541" s="12"/>
      <c r="V541" s="12"/>
      <c r="W541" s="12"/>
      <c r="X541" s="12"/>
      <c r="Y541" s="12"/>
      <c r="Z541" s="12"/>
    </row>
    <row r="542" spans="1:26" ht="15.75" customHeight="1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  <c r="U542" s="12"/>
      <c r="V542" s="12"/>
      <c r="W542" s="12"/>
      <c r="X542" s="12"/>
      <c r="Y542" s="12"/>
      <c r="Z542" s="12"/>
    </row>
    <row r="543" spans="1:26" ht="15.75" customHeight="1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  <c r="U543" s="12"/>
      <c r="V543" s="12"/>
      <c r="W543" s="12"/>
      <c r="X543" s="12"/>
      <c r="Y543" s="12"/>
      <c r="Z543" s="12"/>
    </row>
    <row r="544" spans="1:26" ht="15.75" customHeight="1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  <c r="U544" s="12"/>
      <c r="V544" s="12"/>
      <c r="W544" s="12"/>
      <c r="X544" s="12"/>
      <c r="Y544" s="12"/>
      <c r="Z544" s="12"/>
    </row>
    <row r="545" spans="1:26" ht="15.75" customHeight="1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  <c r="U545" s="12"/>
      <c r="V545" s="12"/>
      <c r="W545" s="12"/>
      <c r="X545" s="12"/>
      <c r="Y545" s="12"/>
      <c r="Z545" s="12"/>
    </row>
    <row r="546" spans="1:26" ht="15.75" customHeight="1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  <c r="U546" s="12"/>
      <c r="V546" s="12"/>
      <c r="W546" s="12"/>
      <c r="X546" s="12"/>
      <c r="Y546" s="12"/>
      <c r="Z546" s="12"/>
    </row>
    <row r="547" spans="1:26" ht="15.75" customHeight="1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  <c r="U547" s="12"/>
      <c r="V547" s="12"/>
      <c r="W547" s="12"/>
      <c r="X547" s="12"/>
      <c r="Y547" s="12"/>
      <c r="Z547" s="12"/>
    </row>
    <row r="548" spans="1:26" ht="15.75" customHeight="1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  <c r="U548" s="12"/>
      <c r="V548" s="12"/>
      <c r="W548" s="12"/>
      <c r="X548" s="12"/>
      <c r="Y548" s="12"/>
      <c r="Z548" s="12"/>
    </row>
    <row r="549" spans="1:26" ht="15.75" customHeight="1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  <c r="U549" s="12"/>
      <c r="V549" s="12"/>
      <c r="W549" s="12"/>
      <c r="X549" s="12"/>
      <c r="Y549" s="12"/>
      <c r="Z549" s="12"/>
    </row>
    <row r="550" spans="1:26" ht="15.75" customHeight="1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  <c r="U550" s="12"/>
      <c r="V550" s="12"/>
      <c r="W550" s="12"/>
      <c r="X550" s="12"/>
      <c r="Y550" s="12"/>
      <c r="Z550" s="12"/>
    </row>
    <row r="551" spans="1:26" ht="15.75" customHeight="1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  <c r="U551" s="12"/>
      <c r="V551" s="12"/>
      <c r="W551" s="12"/>
      <c r="X551" s="12"/>
      <c r="Y551" s="12"/>
      <c r="Z551" s="12"/>
    </row>
    <row r="552" spans="1:26" ht="15.75" customHeight="1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  <c r="U552" s="12"/>
      <c r="V552" s="12"/>
      <c r="W552" s="12"/>
      <c r="X552" s="12"/>
      <c r="Y552" s="12"/>
      <c r="Z552" s="12"/>
    </row>
    <row r="553" spans="1:26" ht="15.75" customHeight="1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  <c r="U553" s="12"/>
      <c r="V553" s="12"/>
      <c r="W553" s="12"/>
      <c r="X553" s="12"/>
      <c r="Y553" s="12"/>
      <c r="Z553" s="12"/>
    </row>
    <row r="554" spans="1:26" ht="15.75" customHeight="1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  <c r="U554" s="12"/>
      <c r="V554" s="12"/>
      <c r="W554" s="12"/>
      <c r="X554" s="12"/>
      <c r="Y554" s="12"/>
      <c r="Z554" s="12"/>
    </row>
    <row r="555" spans="1:26" ht="15.75" customHeight="1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  <c r="U555" s="12"/>
      <c r="V555" s="12"/>
      <c r="W555" s="12"/>
      <c r="X555" s="12"/>
      <c r="Y555" s="12"/>
      <c r="Z555" s="12"/>
    </row>
    <row r="556" spans="1:26" ht="15.75" customHeight="1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  <c r="U556" s="12"/>
      <c r="V556" s="12"/>
      <c r="W556" s="12"/>
      <c r="X556" s="12"/>
      <c r="Y556" s="12"/>
      <c r="Z556" s="12"/>
    </row>
    <row r="557" spans="1:26" ht="15.75" customHeight="1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  <c r="U557" s="12"/>
      <c r="V557" s="12"/>
      <c r="W557" s="12"/>
      <c r="X557" s="12"/>
      <c r="Y557" s="12"/>
      <c r="Z557" s="12"/>
    </row>
    <row r="558" spans="1:26" ht="15.75" customHeight="1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  <c r="U558" s="12"/>
      <c r="V558" s="12"/>
      <c r="W558" s="12"/>
      <c r="X558" s="12"/>
      <c r="Y558" s="12"/>
      <c r="Z558" s="12"/>
    </row>
    <row r="559" spans="1:26" ht="15.75" customHeight="1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  <c r="U559" s="12"/>
      <c r="V559" s="12"/>
      <c r="W559" s="12"/>
      <c r="X559" s="12"/>
      <c r="Y559" s="12"/>
      <c r="Z559" s="12"/>
    </row>
    <row r="560" spans="1:26" ht="15.75" customHeight="1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  <c r="U560" s="12"/>
      <c r="V560" s="12"/>
      <c r="W560" s="12"/>
      <c r="X560" s="12"/>
      <c r="Y560" s="12"/>
      <c r="Z560" s="12"/>
    </row>
    <row r="561" spans="1:26" ht="15.75" customHeight="1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  <c r="U561" s="12"/>
      <c r="V561" s="12"/>
      <c r="W561" s="12"/>
      <c r="X561" s="12"/>
      <c r="Y561" s="12"/>
      <c r="Z561" s="12"/>
    </row>
    <row r="562" spans="1:26" ht="15.75" customHeight="1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  <c r="U562" s="12"/>
      <c r="V562" s="12"/>
      <c r="W562" s="12"/>
      <c r="X562" s="12"/>
      <c r="Y562" s="12"/>
      <c r="Z562" s="12"/>
    </row>
    <row r="563" spans="1:26" ht="15.75" customHeight="1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  <c r="U563" s="12"/>
      <c r="V563" s="12"/>
      <c r="W563" s="12"/>
      <c r="X563" s="12"/>
      <c r="Y563" s="12"/>
      <c r="Z563" s="12"/>
    </row>
    <row r="564" spans="1:26" ht="15.75" customHeight="1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  <c r="U564" s="12"/>
      <c r="V564" s="12"/>
      <c r="W564" s="12"/>
      <c r="X564" s="12"/>
      <c r="Y564" s="12"/>
      <c r="Z564" s="12"/>
    </row>
    <row r="565" spans="1:26" ht="15.75" customHeight="1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  <c r="U565" s="12"/>
      <c r="V565" s="12"/>
      <c r="W565" s="12"/>
      <c r="X565" s="12"/>
      <c r="Y565" s="12"/>
      <c r="Z565" s="12"/>
    </row>
    <row r="566" spans="1:26" ht="15.75" customHeight="1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  <c r="U566" s="12"/>
      <c r="V566" s="12"/>
      <c r="W566" s="12"/>
      <c r="X566" s="12"/>
      <c r="Y566" s="12"/>
      <c r="Z566" s="12"/>
    </row>
    <row r="567" spans="1:26" ht="15.75" customHeight="1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  <c r="U567" s="12"/>
      <c r="V567" s="12"/>
      <c r="W567" s="12"/>
      <c r="X567" s="12"/>
      <c r="Y567" s="12"/>
      <c r="Z567" s="12"/>
    </row>
    <row r="568" spans="1:26" ht="15.75" customHeight="1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  <c r="U568" s="12"/>
      <c r="V568" s="12"/>
      <c r="W568" s="12"/>
      <c r="X568" s="12"/>
      <c r="Y568" s="12"/>
      <c r="Z568" s="12"/>
    </row>
    <row r="569" spans="1:26" ht="15.75" customHeight="1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  <c r="U569" s="12"/>
      <c r="V569" s="12"/>
      <c r="W569" s="12"/>
      <c r="X569" s="12"/>
      <c r="Y569" s="12"/>
      <c r="Z569" s="12"/>
    </row>
    <row r="570" spans="1:26" ht="15.75" customHeight="1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  <c r="U570" s="12"/>
      <c r="V570" s="12"/>
      <c r="W570" s="12"/>
      <c r="X570" s="12"/>
      <c r="Y570" s="12"/>
      <c r="Z570" s="12"/>
    </row>
    <row r="571" spans="1:26" ht="15.75" customHeight="1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  <c r="U571" s="12"/>
      <c r="V571" s="12"/>
      <c r="W571" s="12"/>
      <c r="X571" s="12"/>
      <c r="Y571" s="12"/>
      <c r="Z571" s="12"/>
    </row>
    <row r="572" spans="1:26" ht="15.75" customHeight="1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  <c r="U572" s="12"/>
      <c r="V572" s="12"/>
      <c r="W572" s="12"/>
      <c r="X572" s="12"/>
      <c r="Y572" s="12"/>
      <c r="Z572" s="12"/>
    </row>
    <row r="573" spans="1:26" ht="15.75" customHeight="1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  <c r="U573" s="12"/>
      <c r="V573" s="12"/>
      <c r="W573" s="12"/>
      <c r="X573" s="12"/>
      <c r="Y573" s="12"/>
      <c r="Z573" s="12"/>
    </row>
    <row r="574" spans="1:26" ht="15.75" customHeight="1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  <c r="U574" s="12"/>
      <c r="V574" s="12"/>
      <c r="W574" s="12"/>
      <c r="X574" s="12"/>
      <c r="Y574" s="12"/>
      <c r="Z574" s="12"/>
    </row>
    <row r="575" spans="1:26" ht="15.75" customHeight="1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  <c r="U575" s="12"/>
      <c r="V575" s="12"/>
      <c r="W575" s="12"/>
      <c r="X575" s="12"/>
      <c r="Y575" s="12"/>
      <c r="Z575" s="12"/>
    </row>
    <row r="576" spans="1:26" ht="15.75" customHeight="1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  <c r="U576" s="12"/>
      <c r="V576" s="12"/>
      <c r="W576" s="12"/>
      <c r="X576" s="12"/>
      <c r="Y576" s="12"/>
      <c r="Z576" s="12"/>
    </row>
    <row r="577" spans="1:26" ht="15.75" customHeight="1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  <c r="U577" s="12"/>
      <c r="V577" s="12"/>
      <c r="W577" s="12"/>
      <c r="X577" s="12"/>
      <c r="Y577" s="12"/>
      <c r="Z577" s="12"/>
    </row>
    <row r="578" spans="1:26" ht="15.75" customHeight="1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  <c r="U578" s="12"/>
      <c r="V578" s="12"/>
      <c r="W578" s="12"/>
      <c r="X578" s="12"/>
      <c r="Y578" s="12"/>
      <c r="Z578" s="12"/>
    </row>
    <row r="579" spans="1:26" ht="15.75" customHeight="1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  <c r="U579" s="12"/>
      <c r="V579" s="12"/>
      <c r="W579" s="12"/>
      <c r="X579" s="12"/>
      <c r="Y579" s="12"/>
      <c r="Z579" s="12"/>
    </row>
    <row r="580" spans="1:26" ht="15.75" customHeight="1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  <c r="U580" s="12"/>
      <c r="V580" s="12"/>
      <c r="W580" s="12"/>
      <c r="X580" s="12"/>
      <c r="Y580" s="12"/>
      <c r="Z580" s="12"/>
    </row>
    <row r="581" spans="1:26" ht="15.75" customHeight="1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  <c r="U581" s="12"/>
      <c r="V581" s="12"/>
      <c r="W581" s="12"/>
      <c r="X581" s="12"/>
      <c r="Y581" s="12"/>
      <c r="Z581" s="12"/>
    </row>
    <row r="582" spans="1:26" ht="15.75" customHeight="1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  <c r="U582" s="12"/>
      <c r="V582" s="12"/>
      <c r="W582" s="12"/>
      <c r="X582" s="12"/>
      <c r="Y582" s="12"/>
      <c r="Z582" s="12"/>
    </row>
    <row r="583" spans="1:26" ht="15.75" customHeight="1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  <c r="U583" s="12"/>
      <c r="V583" s="12"/>
      <c r="W583" s="12"/>
      <c r="X583" s="12"/>
      <c r="Y583" s="12"/>
      <c r="Z583" s="12"/>
    </row>
    <row r="584" spans="1:26" ht="15.75" customHeight="1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  <c r="U584" s="12"/>
      <c r="V584" s="12"/>
      <c r="W584" s="12"/>
      <c r="X584" s="12"/>
      <c r="Y584" s="12"/>
      <c r="Z584" s="12"/>
    </row>
    <row r="585" spans="1:26" ht="15.75" customHeight="1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  <c r="U585" s="12"/>
      <c r="V585" s="12"/>
      <c r="W585" s="12"/>
      <c r="X585" s="12"/>
      <c r="Y585" s="12"/>
      <c r="Z585" s="12"/>
    </row>
    <row r="586" spans="1:26" ht="15.75" customHeight="1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  <c r="U586" s="12"/>
      <c r="V586" s="12"/>
      <c r="W586" s="12"/>
      <c r="X586" s="12"/>
      <c r="Y586" s="12"/>
      <c r="Z586" s="12"/>
    </row>
    <row r="587" spans="1:26" ht="15.75" customHeight="1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  <c r="U587" s="12"/>
      <c r="V587" s="12"/>
      <c r="W587" s="12"/>
      <c r="X587" s="12"/>
      <c r="Y587" s="12"/>
      <c r="Z587" s="12"/>
    </row>
    <row r="588" spans="1:26" ht="15.75" customHeight="1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  <c r="U588" s="12"/>
      <c r="V588" s="12"/>
      <c r="W588" s="12"/>
      <c r="X588" s="12"/>
      <c r="Y588" s="12"/>
      <c r="Z588" s="12"/>
    </row>
    <row r="589" spans="1:26" ht="15.75" customHeight="1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  <c r="U589" s="12"/>
      <c r="V589" s="12"/>
      <c r="W589" s="12"/>
      <c r="X589" s="12"/>
      <c r="Y589" s="12"/>
      <c r="Z589" s="12"/>
    </row>
    <row r="590" spans="1:26" ht="15.75" customHeight="1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  <c r="U590" s="12"/>
      <c r="V590" s="12"/>
      <c r="W590" s="12"/>
      <c r="X590" s="12"/>
      <c r="Y590" s="12"/>
      <c r="Z590" s="12"/>
    </row>
    <row r="591" spans="1:26" ht="15.75" customHeight="1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  <c r="U591" s="12"/>
      <c r="V591" s="12"/>
      <c r="W591" s="12"/>
      <c r="X591" s="12"/>
      <c r="Y591" s="12"/>
      <c r="Z591" s="12"/>
    </row>
    <row r="592" spans="1:26" ht="15.75" customHeight="1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  <c r="U592" s="12"/>
      <c r="V592" s="12"/>
      <c r="W592" s="12"/>
      <c r="X592" s="12"/>
      <c r="Y592" s="12"/>
      <c r="Z592" s="12"/>
    </row>
    <row r="593" spans="1:26" ht="15.75" customHeight="1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  <c r="U593" s="12"/>
      <c r="V593" s="12"/>
      <c r="W593" s="12"/>
      <c r="X593" s="12"/>
      <c r="Y593" s="12"/>
      <c r="Z593" s="12"/>
    </row>
    <row r="594" spans="1:26" ht="15.75" customHeight="1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  <c r="U594" s="12"/>
      <c r="V594" s="12"/>
      <c r="W594" s="12"/>
      <c r="X594" s="12"/>
      <c r="Y594" s="12"/>
      <c r="Z594" s="12"/>
    </row>
    <row r="595" spans="1:26" ht="15.75" customHeight="1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  <c r="U595" s="12"/>
      <c r="V595" s="12"/>
      <c r="W595" s="12"/>
      <c r="X595" s="12"/>
      <c r="Y595" s="12"/>
      <c r="Z595" s="12"/>
    </row>
    <row r="596" spans="1:26" ht="15.75" customHeight="1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  <c r="U596" s="12"/>
      <c r="V596" s="12"/>
      <c r="W596" s="12"/>
      <c r="X596" s="12"/>
      <c r="Y596" s="12"/>
      <c r="Z596" s="12"/>
    </row>
    <row r="597" spans="1:26" ht="15.75" customHeight="1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  <c r="U597" s="12"/>
      <c r="V597" s="12"/>
      <c r="W597" s="12"/>
      <c r="X597" s="12"/>
      <c r="Y597" s="12"/>
      <c r="Z597" s="12"/>
    </row>
    <row r="598" spans="1:26" ht="15.75" customHeight="1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  <c r="U598" s="12"/>
      <c r="V598" s="12"/>
      <c r="W598" s="12"/>
      <c r="X598" s="12"/>
      <c r="Y598" s="12"/>
      <c r="Z598" s="12"/>
    </row>
    <row r="599" spans="1:26" ht="15.75" customHeight="1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  <c r="U599" s="12"/>
      <c r="V599" s="12"/>
      <c r="W599" s="12"/>
      <c r="X599" s="12"/>
      <c r="Y599" s="12"/>
      <c r="Z599" s="12"/>
    </row>
    <row r="600" spans="1:26" ht="15.75" customHeight="1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  <c r="U600" s="12"/>
      <c r="V600" s="12"/>
      <c r="W600" s="12"/>
      <c r="X600" s="12"/>
      <c r="Y600" s="12"/>
      <c r="Z600" s="12"/>
    </row>
    <row r="601" spans="1:26" ht="15.75" customHeight="1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  <c r="U601" s="12"/>
      <c r="V601" s="12"/>
      <c r="W601" s="12"/>
      <c r="X601" s="12"/>
      <c r="Y601" s="12"/>
      <c r="Z601" s="12"/>
    </row>
    <row r="602" spans="1:26" ht="15.75" customHeight="1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  <c r="U602" s="12"/>
      <c r="V602" s="12"/>
      <c r="W602" s="12"/>
      <c r="X602" s="12"/>
      <c r="Y602" s="12"/>
      <c r="Z602" s="12"/>
    </row>
    <row r="603" spans="1:26" ht="15.75" customHeight="1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  <c r="U603" s="12"/>
      <c r="V603" s="12"/>
      <c r="W603" s="12"/>
      <c r="X603" s="12"/>
      <c r="Y603" s="12"/>
      <c r="Z603" s="12"/>
    </row>
    <row r="604" spans="1:26" ht="15.75" customHeight="1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  <c r="U604" s="12"/>
      <c r="V604" s="12"/>
      <c r="W604" s="12"/>
      <c r="X604" s="12"/>
      <c r="Y604" s="12"/>
      <c r="Z604" s="12"/>
    </row>
    <row r="605" spans="1:26" ht="15.75" customHeight="1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  <c r="U605" s="12"/>
      <c r="V605" s="12"/>
      <c r="W605" s="12"/>
      <c r="X605" s="12"/>
      <c r="Y605" s="12"/>
      <c r="Z605" s="12"/>
    </row>
    <row r="606" spans="1:26" ht="15.75" customHeight="1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  <c r="U606" s="12"/>
      <c r="V606" s="12"/>
      <c r="W606" s="12"/>
      <c r="X606" s="12"/>
      <c r="Y606" s="12"/>
      <c r="Z606" s="12"/>
    </row>
    <row r="607" spans="1:26" ht="15.75" customHeight="1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  <c r="U607" s="12"/>
      <c r="V607" s="12"/>
      <c r="W607" s="12"/>
      <c r="X607" s="12"/>
      <c r="Y607" s="12"/>
      <c r="Z607" s="12"/>
    </row>
    <row r="608" spans="1:26" ht="15.75" customHeight="1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  <c r="U608" s="12"/>
      <c r="V608" s="12"/>
      <c r="W608" s="12"/>
      <c r="X608" s="12"/>
      <c r="Y608" s="12"/>
      <c r="Z608" s="12"/>
    </row>
    <row r="609" spans="1:26" ht="15.75" customHeight="1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  <c r="U609" s="12"/>
      <c r="V609" s="12"/>
      <c r="W609" s="12"/>
      <c r="X609" s="12"/>
      <c r="Y609" s="12"/>
      <c r="Z609" s="12"/>
    </row>
    <row r="610" spans="1:26" ht="15.75" customHeight="1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  <c r="U610" s="12"/>
      <c r="V610" s="12"/>
      <c r="W610" s="12"/>
      <c r="X610" s="12"/>
      <c r="Y610" s="12"/>
      <c r="Z610" s="12"/>
    </row>
    <row r="611" spans="1:26" ht="15.75" customHeight="1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  <c r="U611" s="12"/>
      <c r="V611" s="12"/>
      <c r="W611" s="12"/>
      <c r="X611" s="12"/>
      <c r="Y611" s="12"/>
      <c r="Z611" s="12"/>
    </row>
    <row r="612" spans="1:26" ht="15.75" customHeight="1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  <c r="U612" s="12"/>
      <c r="V612" s="12"/>
      <c r="W612" s="12"/>
      <c r="X612" s="12"/>
      <c r="Y612" s="12"/>
      <c r="Z612" s="12"/>
    </row>
    <row r="613" spans="1:26" ht="15.75" customHeight="1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  <c r="U613" s="12"/>
      <c r="V613" s="12"/>
      <c r="W613" s="12"/>
      <c r="X613" s="12"/>
      <c r="Y613" s="12"/>
      <c r="Z613" s="12"/>
    </row>
    <row r="614" spans="1:26" ht="15.75" customHeight="1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  <c r="U614" s="12"/>
      <c r="V614" s="12"/>
      <c r="W614" s="12"/>
      <c r="X614" s="12"/>
      <c r="Y614" s="12"/>
      <c r="Z614" s="12"/>
    </row>
    <row r="615" spans="1:26" ht="15.75" customHeight="1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  <c r="U615" s="12"/>
      <c r="V615" s="12"/>
      <c r="W615" s="12"/>
      <c r="X615" s="12"/>
      <c r="Y615" s="12"/>
      <c r="Z615" s="12"/>
    </row>
    <row r="616" spans="1:26" ht="15.75" customHeight="1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  <c r="U616" s="12"/>
      <c r="V616" s="12"/>
      <c r="W616" s="12"/>
      <c r="X616" s="12"/>
      <c r="Y616" s="12"/>
      <c r="Z616" s="12"/>
    </row>
    <row r="617" spans="1:26" ht="15.75" customHeight="1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  <c r="U617" s="12"/>
      <c r="V617" s="12"/>
      <c r="W617" s="12"/>
      <c r="X617" s="12"/>
      <c r="Y617" s="12"/>
      <c r="Z617" s="12"/>
    </row>
    <row r="618" spans="1:26" ht="15.75" customHeight="1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  <c r="U618" s="12"/>
      <c r="V618" s="12"/>
      <c r="W618" s="12"/>
      <c r="X618" s="12"/>
      <c r="Y618" s="12"/>
      <c r="Z618" s="12"/>
    </row>
    <row r="619" spans="1:26" ht="15.75" customHeight="1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  <c r="U619" s="12"/>
      <c r="V619" s="12"/>
      <c r="W619" s="12"/>
      <c r="X619" s="12"/>
      <c r="Y619" s="12"/>
      <c r="Z619" s="12"/>
    </row>
    <row r="620" spans="1:26" ht="15.75" customHeight="1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  <c r="U620" s="12"/>
      <c r="V620" s="12"/>
      <c r="W620" s="12"/>
      <c r="X620" s="12"/>
      <c r="Y620" s="12"/>
      <c r="Z620" s="12"/>
    </row>
    <row r="621" spans="1:26" ht="15.75" customHeight="1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  <c r="U621" s="12"/>
      <c r="V621" s="12"/>
      <c r="W621" s="12"/>
      <c r="X621" s="12"/>
      <c r="Y621" s="12"/>
      <c r="Z621" s="12"/>
    </row>
    <row r="622" spans="1:26" ht="15.75" customHeight="1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  <c r="U622" s="12"/>
      <c r="V622" s="12"/>
      <c r="W622" s="12"/>
      <c r="X622" s="12"/>
      <c r="Y622" s="12"/>
      <c r="Z622" s="12"/>
    </row>
    <row r="623" spans="1:26" ht="15.75" customHeight="1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  <c r="U623" s="12"/>
      <c r="V623" s="12"/>
      <c r="W623" s="12"/>
      <c r="X623" s="12"/>
      <c r="Y623" s="12"/>
      <c r="Z623" s="12"/>
    </row>
    <row r="624" spans="1:26" ht="15.75" customHeight="1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  <c r="U624" s="12"/>
      <c r="V624" s="12"/>
      <c r="W624" s="12"/>
      <c r="X624" s="12"/>
      <c r="Y624" s="12"/>
      <c r="Z624" s="12"/>
    </row>
    <row r="625" spans="1:26" ht="15.75" customHeight="1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  <c r="U625" s="12"/>
      <c r="V625" s="12"/>
      <c r="W625" s="12"/>
      <c r="X625" s="12"/>
      <c r="Y625" s="12"/>
      <c r="Z625" s="12"/>
    </row>
    <row r="626" spans="1:26" ht="15.75" customHeight="1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  <c r="U626" s="12"/>
      <c r="V626" s="12"/>
      <c r="W626" s="12"/>
      <c r="X626" s="12"/>
      <c r="Y626" s="12"/>
      <c r="Z626" s="12"/>
    </row>
    <row r="627" spans="1:26" ht="15.75" customHeight="1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  <c r="U627" s="12"/>
      <c r="V627" s="12"/>
      <c r="W627" s="12"/>
      <c r="X627" s="12"/>
      <c r="Y627" s="12"/>
      <c r="Z627" s="12"/>
    </row>
    <row r="628" spans="1:26" ht="15.75" customHeight="1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  <c r="U628" s="12"/>
      <c r="V628" s="12"/>
      <c r="W628" s="12"/>
      <c r="X628" s="12"/>
      <c r="Y628" s="12"/>
      <c r="Z628" s="12"/>
    </row>
    <row r="629" spans="1:26" ht="15.75" customHeight="1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  <c r="U629" s="12"/>
      <c r="V629" s="12"/>
      <c r="W629" s="12"/>
      <c r="X629" s="12"/>
      <c r="Y629" s="12"/>
      <c r="Z629" s="12"/>
    </row>
    <row r="630" spans="1:26" ht="15.75" customHeight="1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  <c r="U630" s="12"/>
      <c r="V630" s="12"/>
      <c r="W630" s="12"/>
      <c r="X630" s="12"/>
      <c r="Y630" s="12"/>
      <c r="Z630" s="12"/>
    </row>
    <row r="631" spans="1:26" ht="15.75" customHeight="1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  <c r="U631" s="12"/>
      <c r="V631" s="12"/>
      <c r="W631" s="12"/>
      <c r="X631" s="12"/>
      <c r="Y631" s="12"/>
      <c r="Z631" s="12"/>
    </row>
    <row r="632" spans="1:26" ht="15.75" customHeight="1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  <c r="U632" s="12"/>
      <c r="V632" s="12"/>
      <c r="W632" s="12"/>
      <c r="X632" s="12"/>
      <c r="Y632" s="12"/>
      <c r="Z632" s="12"/>
    </row>
    <row r="633" spans="1:26" ht="15.75" customHeight="1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  <c r="U633" s="12"/>
      <c r="V633" s="12"/>
      <c r="W633" s="12"/>
      <c r="X633" s="12"/>
      <c r="Y633" s="12"/>
      <c r="Z633" s="12"/>
    </row>
    <row r="634" spans="1:26" ht="15.75" customHeight="1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  <c r="U634" s="12"/>
      <c r="V634" s="12"/>
      <c r="W634" s="12"/>
      <c r="X634" s="12"/>
      <c r="Y634" s="12"/>
      <c r="Z634" s="12"/>
    </row>
    <row r="635" spans="1:26" ht="15.75" customHeight="1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  <c r="U635" s="12"/>
      <c r="V635" s="12"/>
      <c r="W635" s="12"/>
      <c r="X635" s="12"/>
      <c r="Y635" s="12"/>
      <c r="Z635" s="12"/>
    </row>
    <row r="636" spans="1:26" ht="15.75" customHeight="1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  <c r="U636" s="12"/>
      <c r="V636" s="12"/>
      <c r="W636" s="12"/>
      <c r="X636" s="12"/>
      <c r="Y636" s="12"/>
      <c r="Z636" s="12"/>
    </row>
    <row r="637" spans="1:26" ht="15.75" customHeight="1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  <c r="U637" s="12"/>
      <c r="V637" s="12"/>
      <c r="W637" s="12"/>
      <c r="X637" s="12"/>
      <c r="Y637" s="12"/>
      <c r="Z637" s="12"/>
    </row>
    <row r="638" spans="1:26" ht="15.75" customHeight="1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  <c r="U638" s="12"/>
      <c r="V638" s="12"/>
      <c r="W638" s="12"/>
      <c r="X638" s="12"/>
      <c r="Y638" s="12"/>
      <c r="Z638" s="12"/>
    </row>
    <row r="639" spans="1:26" ht="15.75" customHeight="1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  <c r="U639" s="12"/>
      <c r="V639" s="12"/>
      <c r="W639" s="12"/>
      <c r="X639" s="12"/>
      <c r="Y639" s="12"/>
      <c r="Z639" s="12"/>
    </row>
    <row r="640" spans="1:26" ht="15.75" customHeight="1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  <c r="U640" s="12"/>
      <c r="V640" s="12"/>
      <c r="W640" s="12"/>
      <c r="X640" s="12"/>
      <c r="Y640" s="12"/>
      <c r="Z640" s="12"/>
    </row>
    <row r="641" spans="1:26" ht="15.75" customHeight="1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  <c r="U641" s="12"/>
      <c r="V641" s="12"/>
      <c r="W641" s="12"/>
      <c r="X641" s="12"/>
      <c r="Y641" s="12"/>
      <c r="Z641" s="12"/>
    </row>
    <row r="642" spans="1:26" ht="15.75" customHeight="1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  <c r="U642" s="12"/>
      <c r="V642" s="12"/>
      <c r="W642" s="12"/>
      <c r="X642" s="12"/>
      <c r="Y642" s="12"/>
      <c r="Z642" s="12"/>
    </row>
    <row r="643" spans="1:26" ht="15.75" customHeight="1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  <c r="U643" s="12"/>
      <c r="V643" s="12"/>
      <c r="W643" s="12"/>
      <c r="X643" s="12"/>
      <c r="Y643" s="12"/>
      <c r="Z643" s="12"/>
    </row>
    <row r="644" spans="1:26" ht="15.75" customHeight="1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  <c r="U644" s="12"/>
      <c r="V644" s="12"/>
      <c r="W644" s="12"/>
      <c r="X644" s="12"/>
      <c r="Y644" s="12"/>
      <c r="Z644" s="12"/>
    </row>
    <row r="645" spans="1:26" ht="15.75" customHeight="1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  <c r="U645" s="12"/>
      <c r="V645" s="12"/>
      <c r="W645" s="12"/>
      <c r="X645" s="12"/>
      <c r="Y645" s="12"/>
      <c r="Z645" s="12"/>
    </row>
    <row r="646" spans="1:26" ht="15.75" customHeight="1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  <c r="U646" s="12"/>
      <c r="V646" s="12"/>
      <c r="W646" s="12"/>
      <c r="X646" s="12"/>
      <c r="Y646" s="12"/>
      <c r="Z646" s="12"/>
    </row>
    <row r="647" spans="1:26" ht="15.75" customHeight="1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  <c r="U647" s="12"/>
      <c r="V647" s="12"/>
      <c r="W647" s="12"/>
      <c r="X647" s="12"/>
      <c r="Y647" s="12"/>
      <c r="Z647" s="12"/>
    </row>
    <row r="648" spans="1:26" ht="15.75" customHeight="1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  <c r="U648" s="12"/>
      <c r="V648" s="12"/>
      <c r="W648" s="12"/>
      <c r="X648" s="12"/>
      <c r="Y648" s="12"/>
      <c r="Z648" s="12"/>
    </row>
    <row r="649" spans="1:26" ht="15.75" customHeight="1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  <c r="U649" s="12"/>
      <c r="V649" s="12"/>
      <c r="W649" s="12"/>
      <c r="X649" s="12"/>
      <c r="Y649" s="12"/>
      <c r="Z649" s="12"/>
    </row>
    <row r="650" spans="1:26" ht="15.75" customHeight="1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  <c r="U650" s="12"/>
      <c r="V650" s="12"/>
      <c r="W650" s="12"/>
      <c r="X650" s="12"/>
      <c r="Y650" s="12"/>
      <c r="Z650" s="12"/>
    </row>
    <row r="651" spans="1:26" ht="15.75" customHeight="1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  <c r="U651" s="12"/>
      <c r="V651" s="12"/>
      <c r="W651" s="12"/>
      <c r="X651" s="12"/>
      <c r="Y651" s="12"/>
      <c r="Z651" s="12"/>
    </row>
    <row r="652" spans="1:26" ht="15.75" customHeight="1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  <c r="U652" s="12"/>
      <c r="V652" s="12"/>
      <c r="W652" s="12"/>
      <c r="X652" s="12"/>
      <c r="Y652" s="12"/>
      <c r="Z652" s="12"/>
    </row>
    <row r="653" spans="1:26" ht="15.75" customHeight="1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  <c r="U653" s="12"/>
      <c r="V653" s="12"/>
      <c r="W653" s="12"/>
      <c r="X653" s="12"/>
      <c r="Y653" s="12"/>
      <c r="Z653" s="12"/>
    </row>
    <row r="654" spans="1:26" ht="15.75" customHeight="1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  <c r="U654" s="12"/>
      <c r="V654" s="12"/>
      <c r="W654" s="12"/>
      <c r="X654" s="12"/>
      <c r="Y654" s="12"/>
      <c r="Z654" s="12"/>
    </row>
    <row r="655" spans="1:26" ht="15.75" customHeight="1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  <c r="U655" s="12"/>
      <c r="V655" s="12"/>
      <c r="W655" s="12"/>
      <c r="X655" s="12"/>
      <c r="Y655" s="12"/>
      <c r="Z655" s="12"/>
    </row>
    <row r="656" spans="1:26" ht="15.75" customHeight="1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  <c r="U656" s="12"/>
      <c r="V656" s="12"/>
      <c r="W656" s="12"/>
      <c r="X656" s="12"/>
      <c r="Y656" s="12"/>
      <c r="Z656" s="12"/>
    </row>
    <row r="657" spans="1:26" ht="15.75" customHeight="1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  <c r="U657" s="12"/>
      <c r="V657" s="12"/>
      <c r="W657" s="12"/>
      <c r="X657" s="12"/>
      <c r="Y657" s="12"/>
      <c r="Z657" s="12"/>
    </row>
    <row r="658" spans="1:26" ht="15.75" customHeight="1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  <c r="U658" s="12"/>
      <c r="V658" s="12"/>
      <c r="W658" s="12"/>
      <c r="X658" s="12"/>
      <c r="Y658" s="12"/>
      <c r="Z658" s="12"/>
    </row>
    <row r="659" spans="1:26" ht="15.75" customHeight="1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  <c r="U659" s="12"/>
      <c r="V659" s="12"/>
      <c r="W659" s="12"/>
      <c r="X659" s="12"/>
      <c r="Y659" s="12"/>
      <c r="Z659" s="12"/>
    </row>
    <row r="660" spans="1:26" ht="15.75" customHeight="1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  <c r="U660" s="12"/>
      <c r="V660" s="12"/>
      <c r="W660" s="12"/>
      <c r="X660" s="12"/>
      <c r="Y660" s="12"/>
      <c r="Z660" s="12"/>
    </row>
    <row r="661" spans="1:26" ht="15.75" customHeight="1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  <c r="U661" s="12"/>
      <c r="V661" s="12"/>
      <c r="W661" s="12"/>
      <c r="X661" s="12"/>
      <c r="Y661" s="12"/>
      <c r="Z661" s="12"/>
    </row>
    <row r="662" spans="1:26" ht="15.75" customHeight="1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  <c r="U662" s="12"/>
      <c r="V662" s="12"/>
      <c r="W662" s="12"/>
      <c r="X662" s="12"/>
      <c r="Y662" s="12"/>
      <c r="Z662" s="12"/>
    </row>
    <row r="663" spans="1:26" ht="15.75" customHeight="1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  <c r="U663" s="12"/>
      <c r="V663" s="12"/>
      <c r="W663" s="12"/>
      <c r="X663" s="12"/>
      <c r="Y663" s="12"/>
      <c r="Z663" s="12"/>
    </row>
    <row r="664" spans="1:26" ht="15.75" customHeight="1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  <c r="U664" s="12"/>
      <c r="V664" s="12"/>
      <c r="W664" s="12"/>
      <c r="X664" s="12"/>
      <c r="Y664" s="12"/>
      <c r="Z664" s="12"/>
    </row>
    <row r="665" spans="1:26" ht="15.75" customHeight="1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  <c r="U665" s="12"/>
      <c r="V665" s="12"/>
      <c r="W665" s="12"/>
      <c r="X665" s="12"/>
      <c r="Y665" s="12"/>
      <c r="Z665" s="12"/>
    </row>
    <row r="666" spans="1:26" ht="15.75" customHeight="1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  <c r="U666" s="12"/>
      <c r="V666" s="12"/>
      <c r="W666" s="12"/>
      <c r="X666" s="12"/>
      <c r="Y666" s="12"/>
      <c r="Z666" s="12"/>
    </row>
    <row r="667" spans="1:26" ht="15.75" customHeight="1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  <c r="U667" s="12"/>
      <c r="V667" s="12"/>
      <c r="W667" s="12"/>
      <c r="X667" s="12"/>
      <c r="Y667" s="12"/>
      <c r="Z667" s="12"/>
    </row>
    <row r="668" spans="1:26" ht="15.75" customHeight="1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  <c r="U668" s="12"/>
      <c r="V668" s="12"/>
      <c r="W668" s="12"/>
      <c r="X668" s="12"/>
      <c r="Y668" s="12"/>
      <c r="Z668" s="12"/>
    </row>
    <row r="669" spans="1:26" ht="15.75" customHeight="1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  <c r="U669" s="12"/>
      <c r="V669" s="12"/>
      <c r="W669" s="12"/>
      <c r="X669" s="12"/>
      <c r="Y669" s="12"/>
      <c r="Z669" s="12"/>
    </row>
    <row r="670" spans="1:26" ht="15.75" customHeight="1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  <c r="U670" s="12"/>
      <c r="V670" s="12"/>
      <c r="W670" s="12"/>
      <c r="X670" s="12"/>
      <c r="Y670" s="12"/>
      <c r="Z670" s="12"/>
    </row>
    <row r="671" spans="1:26" ht="15.75" customHeight="1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  <c r="U671" s="12"/>
      <c r="V671" s="12"/>
      <c r="W671" s="12"/>
      <c r="X671" s="12"/>
      <c r="Y671" s="12"/>
      <c r="Z671" s="12"/>
    </row>
    <row r="672" spans="1:26" ht="15.75" customHeight="1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  <c r="U672" s="12"/>
      <c r="V672" s="12"/>
      <c r="W672" s="12"/>
      <c r="X672" s="12"/>
      <c r="Y672" s="12"/>
      <c r="Z672" s="12"/>
    </row>
    <row r="673" spans="1:26" ht="15.75" customHeight="1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  <c r="U673" s="12"/>
      <c r="V673" s="12"/>
      <c r="W673" s="12"/>
      <c r="X673" s="12"/>
      <c r="Y673" s="12"/>
      <c r="Z673" s="12"/>
    </row>
    <row r="674" spans="1:26" ht="15.75" customHeight="1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  <c r="U674" s="12"/>
      <c r="V674" s="12"/>
      <c r="W674" s="12"/>
      <c r="X674" s="12"/>
      <c r="Y674" s="12"/>
      <c r="Z674" s="12"/>
    </row>
    <row r="675" spans="1:26" ht="15.75" customHeight="1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  <c r="U675" s="12"/>
      <c r="V675" s="12"/>
      <c r="W675" s="12"/>
      <c r="X675" s="12"/>
      <c r="Y675" s="12"/>
      <c r="Z675" s="12"/>
    </row>
    <row r="676" spans="1:26" ht="15.75" customHeight="1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  <c r="U676" s="12"/>
      <c r="V676" s="12"/>
      <c r="W676" s="12"/>
      <c r="X676" s="12"/>
      <c r="Y676" s="12"/>
      <c r="Z676" s="12"/>
    </row>
    <row r="677" spans="1:26" ht="15.75" customHeight="1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  <c r="U677" s="12"/>
      <c r="V677" s="12"/>
      <c r="W677" s="12"/>
      <c r="X677" s="12"/>
      <c r="Y677" s="12"/>
      <c r="Z677" s="12"/>
    </row>
    <row r="678" spans="1:26" ht="15.75" customHeight="1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  <c r="U678" s="12"/>
      <c r="V678" s="12"/>
      <c r="W678" s="12"/>
      <c r="X678" s="12"/>
      <c r="Y678" s="12"/>
      <c r="Z678" s="12"/>
    </row>
    <row r="679" spans="1:26" ht="15.75" customHeight="1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  <c r="U679" s="12"/>
      <c r="V679" s="12"/>
      <c r="W679" s="12"/>
      <c r="X679" s="12"/>
      <c r="Y679" s="12"/>
      <c r="Z679" s="12"/>
    </row>
    <row r="680" spans="1:26" ht="15.75" customHeight="1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  <c r="U680" s="12"/>
      <c r="V680" s="12"/>
      <c r="W680" s="12"/>
      <c r="X680" s="12"/>
      <c r="Y680" s="12"/>
      <c r="Z680" s="12"/>
    </row>
    <row r="681" spans="1:26" ht="15.75" customHeight="1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  <c r="U681" s="12"/>
      <c r="V681" s="12"/>
      <c r="W681" s="12"/>
      <c r="X681" s="12"/>
      <c r="Y681" s="12"/>
      <c r="Z681" s="12"/>
    </row>
    <row r="682" spans="1:26" ht="15.75" customHeight="1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  <c r="U682" s="12"/>
      <c r="V682" s="12"/>
      <c r="W682" s="12"/>
      <c r="X682" s="12"/>
      <c r="Y682" s="12"/>
      <c r="Z682" s="12"/>
    </row>
    <row r="683" spans="1:26" ht="15.75" customHeight="1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  <c r="U683" s="12"/>
      <c r="V683" s="12"/>
      <c r="W683" s="12"/>
      <c r="X683" s="12"/>
      <c r="Y683" s="12"/>
      <c r="Z683" s="12"/>
    </row>
    <row r="684" spans="1:26" ht="15.75" customHeight="1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  <c r="U684" s="12"/>
      <c r="V684" s="12"/>
      <c r="W684" s="12"/>
      <c r="X684" s="12"/>
      <c r="Y684" s="12"/>
      <c r="Z684" s="12"/>
    </row>
    <row r="685" spans="1:26" ht="15.75" customHeight="1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  <c r="U685" s="12"/>
      <c r="V685" s="12"/>
      <c r="W685" s="12"/>
      <c r="X685" s="12"/>
      <c r="Y685" s="12"/>
      <c r="Z685" s="12"/>
    </row>
    <row r="686" spans="1:26" ht="15.75" customHeight="1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  <c r="U686" s="12"/>
      <c r="V686" s="12"/>
      <c r="W686" s="12"/>
      <c r="X686" s="12"/>
      <c r="Y686" s="12"/>
      <c r="Z686" s="12"/>
    </row>
    <row r="687" spans="1:26" ht="15.75" customHeight="1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  <c r="U687" s="12"/>
      <c r="V687" s="12"/>
      <c r="W687" s="12"/>
      <c r="X687" s="12"/>
      <c r="Y687" s="12"/>
      <c r="Z687" s="12"/>
    </row>
    <row r="688" spans="1:26" ht="15.75" customHeight="1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  <c r="U688" s="12"/>
      <c r="V688" s="12"/>
      <c r="W688" s="12"/>
      <c r="X688" s="12"/>
      <c r="Y688" s="12"/>
      <c r="Z688" s="12"/>
    </row>
    <row r="689" spans="1:26" ht="15.75" customHeight="1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  <c r="U689" s="12"/>
      <c r="V689" s="12"/>
      <c r="W689" s="12"/>
      <c r="X689" s="12"/>
      <c r="Y689" s="12"/>
      <c r="Z689" s="12"/>
    </row>
    <row r="690" spans="1:26" ht="15.75" customHeight="1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  <c r="U690" s="12"/>
      <c r="V690" s="12"/>
      <c r="W690" s="12"/>
      <c r="X690" s="12"/>
      <c r="Y690" s="12"/>
      <c r="Z690" s="12"/>
    </row>
    <row r="691" spans="1:26" ht="15.75" customHeight="1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  <c r="U691" s="12"/>
      <c r="V691" s="12"/>
      <c r="W691" s="12"/>
      <c r="X691" s="12"/>
      <c r="Y691" s="12"/>
      <c r="Z691" s="12"/>
    </row>
    <row r="692" spans="1:26" ht="15.75" customHeight="1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  <c r="U692" s="12"/>
      <c r="V692" s="12"/>
      <c r="W692" s="12"/>
      <c r="X692" s="12"/>
      <c r="Y692" s="12"/>
      <c r="Z692" s="12"/>
    </row>
    <row r="693" spans="1:26" ht="15.75" customHeight="1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  <c r="U693" s="12"/>
      <c r="V693" s="12"/>
      <c r="W693" s="12"/>
      <c r="X693" s="12"/>
      <c r="Y693" s="12"/>
      <c r="Z693" s="12"/>
    </row>
    <row r="694" spans="1:26" ht="15.75" customHeight="1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  <c r="U694" s="12"/>
      <c r="V694" s="12"/>
      <c r="W694" s="12"/>
      <c r="X694" s="12"/>
      <c r="Y694" s="12"/>
      <c r="Z694" s="12"/>
    </row>
    <row r="695" spans="1:26" ht="15.75" customHeight="1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  <c r="U695" s="12"/>
      <c r="V695" s="12"/>
      <c r="W695" s="12"/>
      <c r="X695" s="12"/>
      <c r="Y695" s="12"/>
      <c r="Z695" s="12"/>
    </row>
    <row r="696" spans="1:26" ht="15.75" customHeight="1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  <c r="U696" s="12"/>
      <c r="V696" s="12"/>
      <c r="W696" s="12"/>
      <c r="X696" s="12"/>
      <c r="Y696" s="12"/>
      <c r="Z696" s="12"/>
    </row>
    <row r="697" spans="1:26" ht="15.75" customHeight="1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  <c r="U697" s="12"/>
      <c r="V697" s="12"/>
      <c r="W697" s="12"/>
      <c r="X697" s="12"/>
      <c r="Y697" s="12"/>
      <c r="Z697" s="12"/>
    </row>
    <row r="698" spans="1:26" ht="15.75" customHeight="1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  <c r="U698" s="12"/>
      <c r="V698" s="12"/>
      <c r="W698" s="12"/>
      <c r="X698" s="12"/>
      <c r="Y698" s="12"/>
      <c r="Z698" s="12"/>
    </row>
    <row r="699" spans="1:26" ht="15.75" customHeight="1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  <c r="U699" s="12"/>
      <c r="V699" s="12"/>
      <c r="W699" s="12"/>
      <c r="X699" s="12"/>
      <c r="Y699" s="12"/>
      <c r="Z699" s="12"/>
    </row>
    <row r="700" spans="1:26" ht="15.75" customHeight="1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  <c r="U700" s="12"/>
      <c r="V700" s="12"/>
      <c r="W700" s="12"/>
      <c r="X700" s="12"/>
      <c r="Y700" s="12"/>
      <c r="Z700" s="12"/>
    </row>
    <row r="701" spans="1:26" ht="15.75" customHeight="1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  <c r="U701" s="12"/>
      <c r="V701" s="12"/>
      <c r="W701" s="12"/>
      <c r="X701" s="12"/>
      <c r="Y701" s="12"/>
      <c r="Z701" s="12"/>
    </row>
    <row r="702" spans="1:26" ht="15.75" customHeight="1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  <c r="U702" s="12"/>
      <c r="V702" s="12"/>
      <c r="W702" s="12"/>
      <c r="X702" s="12"/>
      <c r="Y702" s="12"/>
      <c r="Z702" s="12"/>
    </row>
    <row r="703" spans="1:26" ht="15.75" customHeight="1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  <c r="U703" s="12"/>
      <c r="V703" s="12"/>
      <c r="W703" s="12"/>
      <c r="X703" s="12"/>
      <c r="Y703" s="12"/>
      <c r="Z703" s="12"/>
    </row>
    <row r="704" spans="1:26" ht="15.75" customHeight="1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  <c r="U704" s="12"/>
      <c r="V704" s="12"/>
      <c r="W704" s="12"/>
      <c r="X704" s="12"/>
      <c r="Y704" s="12"/>
      <c r="Z704" s="12"/>
    </row>
    <row r="705" spans="1:26" ht="15.75" customHeight="1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  <c r="U705" s="12"/>
      <c r="V705" s="12"/>
      <c r="W705" s="12"/>
      <c r="X705" s="12"/>
      <c r="Y705" s="12"/>
      <c r="Z705" s="12"/>
    </row>
    <row r="706" spans="1:26" ht="15.75" customHeight="1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  <c r="U706" s="12"/>
      <c r="V706" s="12"/>
      <c r="W706" s="12"/>
      <c r="X706" s="12"/>
      <c r="Y706" s="12"/>
      <c r="Z706" s="12"/>
    </row>
    <row r="707" spans="1:26" ht="15.75" customHeight="1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  <c r="U707" s="12"/>
      <c r="V707" s="12"/>
      <c r="W707" s="12"/>
      <c r="X707" s="12"/>
      <c r="Y707" s="12"/>
      <c r="Z707" s="12"/>
    </row>
    <row r="708" spans="1:26" ht="15.75" customHeight="1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  <c r="U708" s="12"/>
      <c r="V708" s="12"/>
      <c r="W708" s="12"/>
      <c r="X708" s="12"/>
      <c r="Y708" s="12"/>
      <c r="Z708" s="12"/>
    </row>
    <row r="709" spans="1:26" ht="15.75" customHeight="1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  <c r="U709" s="12"/>
      <c r="V709" s="12"/>
      <c r="W709" s="12"/>
      <c r="X709" s="12"/>
      <c r="Y709" s="12"/>
      <c r="Z709" s="12"/>
    </row>
    <row r="710" spans="1:26" ht="15.75" customHeight="1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  <c r="U710" s="12"/>
      <c r="V710" s="12"/>
      <c r="W710" s="12"/>
      <c r="X710" s="12"/>
      <c r="Y710" s="12"/>
      <c r="Z710" s="12"/>
    </row>
    <row r="711" spans="1:26" ht="15.75" customHeight="1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  <c r="U711" s="12"/>
      <c r="V711" s="12"/>
      <c r="W711" s="12"/>
      <c r="X711" s="12"/>
      <c r="Y711" s="12"/>
      <c r="Z711" s="12"/>
    </row>
    <row r="712" spans="1:26" ht="15.75" customHeight="1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  <c r="U712" s="12"/>
      <c r="V712" s="12"/>
      <c r="W712" s="12"/>
      <c r="X712" s="12"/>
      <c r="Y712" s="12"/>
      <c r="Z712" s="12"/>
    </row>
    <row r="713" spans="1:26" ht="15.75" customHeight="1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  <c r="U713" s="12"/>
      <c r="V713" s="12"/>
      <c r="W713" s="12"/>
      <c r="X713" s="12"/>
      <c r="Y713" s="12"/>
      <c r="Z713" s="12"/>
    </row>
    <row r="714" spans="1:26" ht="15.75" customHeight="1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  <c r="U714" s="12"/>
      <c r="V714" s="12"/>
      <c r="W714" s="12"/>
      <c r="X714" s="12"/>
      <c r="Y714" s="12"/>
      <c r="Z714" s="12"/>
    </row>
    <row r="715" spans="1:26" ht="15.75" customHeight="1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  <c r="U715" s="12"/>
      <c r="V715" s="12"/>
      <c r="W715" s="12"/>
      <c r="X715" s="12"/>
      <c r="Y715" s="12"/>
      <c r="Z715" s="12"/>
    </row>
    <row r="716" spans="1:26" ht="15.75" customHeight="1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  <c r="U716" s="12"/>
      <c r="V716" s="12"/>
      <c r="W716" s="12"/>
      <c r="X716" s="12"/>
      <c r="Y716" s="12"/>
      <c r="Z716" s="12"/>
    </row>
    <row r="717" spans="1:26" ht="15.75" customHeight="1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  <c r="U717" s="12"/>
      <c r="V717" s="12"/>
      <c r="W717" s="12"/>
      <c r="X717" s="12"/>
      <c r="Y717" s="12"/>
      <c r="Z717" s="12"/>
    </row>
    <row r="718" spans="1:26" ht="15.75" customHeight="1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  <c r="U718" s="12"/>
      <c r="V718" s="12"/>
      <c r="W718" s="12"/>
      <c r="X718" s="12"/>
      <c r="Y718" s="12"/>
      <c r="Z718" s="12"/>
    </row>
    <row r="719" spans="1:26" ht="15.75" customHeight="1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  <c r="U719" s="12"/>
      <c r="V719" s="12"/>
      <c r="W719" s="12"/>
      <c r="X719" s="12"/>
      <c r="Y719" s="12"/>
      <c r="Z719" s="12"/>
    </row>
    <row r="720" spans="1:26" ht="15.75" customHeight="1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  <c r="U720" s="12"/>
      <c r="V720" s="12"/>
      <c r="W720" s="12"/>
      <c r="X720" s="12"/>
      <c r="Y720" s="12"/>
      <c r="Z720" s="12"/>
    </row>
    <row r="721" spans="1:26" ht="15.75" customHeight="1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  <c r="U721" s="12"/>
      <c r="V721" s="12"/>
      <c r="W721" s="12"/>
      <c r="X721" s="12"/>
      <c r="Y721" s="12"/>
      <c r="Z721" s="12"/>
    </row>
    <row r="722" spans="1:26" ht="15.75" customHeight="1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  <c r="U722" s="12"/>
      <c r="V722" s="12"/>
      <c r="W722" s="12"/>
      <c r="X722" s="12"/>
      <c r="Y722" s="12"/>
      <c r="Z722" s="12"/>
    </row>
    <row r="723" spans="1:26" ht="15.75" customHeight="1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  <c r="U723" s="12"/>
      <c r="V723" s="12"/>
      <c r="W723" s="12"/>
      <c r="X723" s="12"/>
      <c r="Y723" s="12"/>
      <c r="Z723" s="12"/>
    </row>
    <row r="724" spans="1:26" ht="15.75" customHeight="1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  <c r="U724" s="12"/>
      <c r="V724" s="12"/>
      <c r="W724" s="12"/>
      <c r="X724" s="12"/>
      <c r="Y724" s="12"/>
      <c r="Z724" s="12"/>
    </row>
    <row r="725" spans="1:26" ht="15.75" customHeight="1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  <c r="U725" s="12"/>
      <c r="V725" s="12"/>
      <c r="W725" s="12"/>
      <c r="X725" s="12"/>
      <c r="Y725" s="12"/>
      <c r="Z725" s="12"/>
    </row>
    <row r="726" spans="1:26" ht="15.75" customHeight="1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  <c r="U726" s="12"/>
      <c r="V726" s="12"/>
      <c r="W726" s="12"/>
      <c r="X726" s="12"/>
      <c r="Y726" s="12"/>
      <c r="Z726" s="12"/>
    </row>
    <row r="727" spans="1:26" ht="15.75" customHeight="1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  <c r="U727" s="12"/>
      <c r="V727" s="12"/>
      <c r="W727" s="12"/>
      <c r="X727" s="12"/>
      <c r="Y727" s="12"/>
      <c r="Z727" s="12"/>
    </row>
    <row r="728" spans="1:26" ht="15.75" customHeight="1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  <c r="U728" s="12"/>
      <c r="V728" s="12"/>
      <c r="W728" s="12"/>
      <c r="X728" s="12"/>
      <c r="Y728" s="12"/>
      <c r="Z728" s="12"/>
    </row>
    <row r="729" spans="1:26" ht="15.75" customHeight="1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  <c r="U729" s="12"/>
      <c r="V729" s="12"/>
      <c r="W729" s="12"/>
      <c r="X729" s="12"/>
      <c r="Y729" s="12"/>
      <c r="Z729" s="12"/>
    </row>
    <row r="730" spans="1:26" ht="15.75" customHeight="1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  <c r="U730" s="12"/>
      <c r="V730" s="12"/>
      <c r="W730" s="12"/>
      <c r="X730" s="12"/>
      <c r="Y730" s="12"/>
      <c r="Z730" s="12"/>
    </row>
    <row r="731" spans="1:26" ht="15.75" customHeight="1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  <c r="U731" s="12"/>
      <c r="V731" s="12"/>
      <c r="W731" s="12"/>
      <c r="X731" s="12"/>
      <c r="Y731" s="12"/>
      <c r="Z731" s="12"/>
    </row>
    <row r="732" spans="1:26" ht="15.75" customHeight="1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  <c r="U732" s="12"/>
      <c r="V732" s="12"/>
      <c r="W732" s="12"/>
      <c r="X732" s="12"/>
      <c r="Y732" s="12"/>
      <c r="Z732" s="12"/>
    </row>
    <row r="733" spans="1:26" ht="15.75" customHeight="1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  <c r="U733" s="12"/>
      <c r="V733" s="12"/>
      <c r="W733" s="12"/>
      <c r="X733" s="12"/>
      <c r="Y733" s="12"/>
      <c r="Z733" s="12"/>
    </row>
    <row r="734" spans="1:26" ht="15.75" customHeight="1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  <c r="U734" s="12"/>
      <c r="V734" s="12"/>
      <c r="W734" s="12"/>
      <c r="X734" s="12"/>
      <c r="Y734" s="12"/>
      <c r="Z734" s="12"/>
    </row>
    <row r="735" spans="1:26" ht="15.75" customHeight="1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  <c r="U735" s="12"/>
      <c r="V735" s="12"/>
      <c r="W735" s="12"/>
      <c r="X735" s="12"/>
      <c r="Y735" s="12"/>
      <c r="Z735" s="12"/>
    </row>
    <row r="736" spans="1:26" ht="15.75" customHeight="1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  <c r="U736" s="12"/>
      <c r="V736" s="12"/>
      <c r="W736" s="12"/>
      <c r="X736" s="12"/>
      <c r="Y736" s="12"/>
      <c r="Z736" s="12"/>
    </row>
    <row r="737" spans="1:26" ht="15.75" customHeight="1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  <c r="U737" s="12"/>
      <c r="V737" s="12"/>
      <c r="W737" s="12"/>
      <c r="X737" s="12"/>
      <c r="Y737" s="12"/>
      <c r="Z737" s="12"/>
    </row>
    <row r="738" spans="1:26" ht="15.75" customHeight="1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  <c r="U738" s="12"/>
      <c r="V738" s="12"/>
      <c r="W738" s="12"/>
      <c r="X738" s="12"/>
      <c r="Y738" s="12"/>
      <c r="Z738" s="12"/>
    </row>
    <row r="739" spans="1:26" ht="15.75" customHeight="1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  <c r="U739" s="12"/>
      <c r="V739" s="12"/>
      <c r="W739" s="12"/>
      <c r="X739" s="12"/>
      <c r="Y739" s="12"/>
      <c r="Z739" s="12"/>
    </row>
    <row r="740" spans="1:26" ht="15.75" customHeight="1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  <c r="U740" s="12"/>
      <c r="V740" s="12"/>
      <c r="W740" s="12"/>
      <c r="X740" s="12"/>
      <c r="Y740" s="12"/>
      <c r="Z740" s="12"/>
    </row>
    <row r="741" spans="1:26" ht="15.75" customHeight="1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  <c r="U741" s="12"/>
      <c r="V741" s="12"/>
      <c r="W741" s="12"/>
      <c r="X741" s="12"/>
      <c r="Y741" s="12"/>
      <c r="Z741" s="12"/>
    </row>
    <row r="742" spans="1:26" ht="15.75" customHeight="1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  <c r="U742" s="12"/>
      <c r="V742" s="12"/>
      <c r="W742" s="12"/>
      <c r="X742" s="12"/>
      <c r="Y742" s="12"/>
      <c r="Z742" s="12"/>
    </row>
    <row r="743" spans="1:26" ht="15.75" customHeight="1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  <c r="U743" s="12"/>
      <c r="V743" s="12"/>
      <c r="W743" s="12"/>
      <c r="X743" s="12"/>
      <c r="Y743" s="12"/>
      <c r="Z743" s="12"/>
    </row>
    <row r="744" spans="1:26" ht="15.75" customHeight="1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  <c r="U744" s="12"/>
      <c r="V744" s="12"/>
      <c r="W744" s="12"/>
      <c r="X744" s="12"/>
      <c r="Y744" s="12"/>
      <c r="Z744" s="12"/>
    </row>
    <row r="745" spans="1:26" ht="15.75" customHeight="1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  <c r="U745" s="12"/>
      <c r="V745" s="12"/>
      <c r="W745" s="12"/>
      <c r="X745" s="12"/>
      <c r="Y745" s="12"/>
      <c r="Z745" s="12"/>
    </row>
    <row r="746" spans="1:26" ht="15.75" customHeight="1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  <c r="U746" s="12"/>
      <c r="V746" s="12"/>
      <c r="W746" s="12"/>
      <c r="X746" s="12"/>
      <c r="Y746" s="12"/>
      <c r="Z746" s="12"/>
    </row>
    <row r="747" spans="1:26" ht="15.75" customHeight="1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  <c r="U747" s="12"/>
      <c r="V747" s="12"/>
      <c r="W747" s="12"/>
      <c r="X747" s="12"/>
      <c r="Y747" s="12"/>
      <c r="Z747" s="12"/>
    </row>
    <row r="748" spans="1:26" ht="15.75" customHeight="1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  <c r="U748" s="12"/>
      <c r="V748" s="12"/>
      <c r="W748" s="12"/>
      <c r="X748" s="12"/>
      <c r="Y748" s="12"/>
      <c r="Z748" s="12"/>
    </row>
    <row r="749" spans="1:26" ht="15.75" customHeight="1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  <c r="U749" s="12"/>
      <c r="V749" s="12"/>
      <c r="W749" s="12"/>
      <c r="X749" s="12"/>
      <c r="Y749" s="12"/>
      <c r="Z749" s="12"/>
    </row>
    <row r="750" spans="1:26" ht="15.75" customHeight="1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  <c r="U750" s="12"/>
      <c r="V750" s="12"/>
      <c r="W750" s="12"/>
      <c r="X750" s="12"/>
      <c r="Y750" s="12"/>
      <c r="Z750" s="12"/>
    </row>
    <row r="751" spans="1:26" ht="15.75" customHeight="1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  <c r="U751" s="12"/>
      <c r="V751" s="12"/>
      <c r="W751" s="12"/>
      <c r="X751" s="12"/>
      <c r="Y751" s="12"/>
      <c r="Z751" s="12"/>
    </row>
    <row r="752" spans="1:26" ht="15.75" customHeight="1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  <c r="U752" s="12"/>
      <c r="V752" s="12"/>
      <c r="W752" s="12"/>
      <c r="X752" s="12"/>
      <c r="Y752" s="12"/>
      <c r="Z752" s="12"/>
    </row>
    <row r="753" spans="1:26" ht="15.75" customHeight="1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  <c r="U753" s="12"/>
      <c r="V753" s="12"/>
      <c r="W753" s="12"/>
      <c r="X753" s="12"/>
      <c r="Y753" s="12"/>
      <c r="Z753" s="12"/>
    </row>
    <row r="754" spans="1:26" ht="15.75" customHeight="1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  <c r="U754" s="12"/>
      <c r="V754" s="12"/>
      <c r="W754" s="12"/>
      <c r="X754" s="12"/>
      <c r="Y754" s="12"/>
      <c r="Z754" s="12"/>
    </row>
    <row r="755" spans="1:26" ht="15.75" customHeight="1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  <c r="U755" s="12"/>
      <c r="V755" s="12"/>
      <c r="W755" s="12"/>
      <c r="X755" s="12"/>
      <c r="Y755" s="12"/>
      <c r="Z755" s="12"/>
    </row>
    <row r="756" spans="1:26" ht="15.75" customHeight="1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  <c r="U756" s="12"/>
      <c r="V756" s="12"/>
      <c r="W756" s="12"/>
      <c r="X756" s="12"/>
      <c r="Y756" s="12"/>
      <c r="Z756" s="12"/>
    </row>
    <row r="757" spans="1:26" ht="15.75" customHeight="1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  <c r="U757" s="12"/>
      <c r="V757" s="12"/>
      <c r="W757" s="12"/>
      <c r="X757" s="12"/>
      <c r="Y757" s="12"/>
      <c r="Z757" s="12"/>
    </row>
    <row r="758" spans="1:26" ht="15.75" customHeight="1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  <c r="U758" s="12"/>
      <c r="V758" s="12"/>
      <c r="W758" s="12"/>
      <c r="X758" s="12"/>
      <c r="Y758" s="12"/>
      <c r="Z758" s="12"/>
    </row>
    <row r="759" spans="1:26" ht="15.75" customHeight="1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  <c r="U759" s="12"/>
      <c r="V759" s="12"/>
      <c r="W759" s="12"/>
      <c r="X759" s="12"/>
      <c r="Y759" s="12"/>
      <c r="Z759" s="12"/>
    </row>
    <row r="760" spans="1:26" ht="15.75" customHeight="1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  <c r="U760" s="12"/>
      <c r="V760" s="12"/>
      <c r="W760" s="12"/>
      <c r="X760" s="12"/>
      <c r="Y760" s="12"/>
      <c r="Z760" s="12"/>
    </row>
    <row r="761" spans="1:26" ht="15.75" customHeight="1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  <c r="U761" s="12"/>
      <c r="V761" s="12"/>
      <c r="W761" s="12"/>
      <c r="X761" s="12"/>
      <c r="Y761" s="12"/>
      <c r="Z761" s="12"/>
    </row>
    <row r="762" spans="1:26" ht="15.75" customHeight="1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  <c r="U762" s="12"/>
      <c r="V762" s="12"/>
      <c r="W762" s="12"/>
      <c r="X762" s="12"/>
      <c r="Y762" s="12"/>
      <c r="Z762" s="12"/>
    </row>
    <row r="763" spans="1:26" ht="15.75" customHeight="1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  <c r="U763" s="12"/>
      <c r="V763" s="12"/>
      <c r="W763" s="12"/>
      <c r="X763" s="12"/>
      <c r="Y763" s="12"/>
      <c r="Z763" s="12"/>
    </row>
    <row r="764" spans="1:26" ht="15.75" customHeight="1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  <c r="U764" s="12"/>
      <c r="V764" s="12"/>
      <c r="W764" s="12"/>
      <c r="X764" s="12"/>
      <c r="Y764" s="12"/>
      <c r="Z764" s="12"/>
    </row>
    <row r="765" spans="1:26" ht="15.75" customHeight="1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  <c r="U765" s="12"/>
      <c r="V765" s="12"/>
      <c r="W765" s="12"/>
      <c r="X765" s="12"/>
      <c r="Y765" s="12"/>
      <c r="Z765" s="12"/>
    </row>
    <row r="766" spans="1:26" ht="15.75" customHeight="1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  <c r="U766" s="12"/>
      <c r="V766" s="12"/>
      <c r="W766" s="12"/>
      <c r="X766" s="12"/>
      <c r="Y766" s="12"/>
      <c r="Z766" s="12"/>
    </row>
    <row r="767" spans="1:26" ht="15.75" customHeight="1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  <c r="U767" s="12"/>
      <c r="V767" s="12"/>
      <c r="W767" s="12"/>
      <c r="X767" s="12"/>
      <c r="Y767" s="12"/>
      <c r="Z767" s="12"/>
    </row>
    <row r="768" spans="1:26" ht="15.75" customHeight="1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  <c r="U768" s="12"/>
      <c r="V768" s="12"/>
      <c r="W768" s="12"/>
      <c r="X768" s="12"/>
      <c r="Y768" s="12"/>
      <c r="Z768" s="12"/>
    </row>
    <row r="769" spans="1:26" ht="15.75" customHeight="1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  <c r="U769" s="12"/>
      <c r="V769" s="12"/>
      <c r="W769" s="12"/>
      <c r="X769" s="12"/>
      <c r="Y769" s="12"/>
      <c r="Z769" s="12"/>
    </row>
    <row r="770" spans="1:26" ht="15.75" customHeight="1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  <c r="U770" s="12"/>
      <c r="V770" s="12"/>
      <c r="W770" s="12"/>
      <c r="X770" s="12"/>
      <c r="Y770" s="12"/>
      <c r="Z770" s="12"/>
    </row>
    <row r="771" spans="1:26" ht="15.75" customHeight="1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  <c r="U771" s="12"/>
      <c r="V771" s="12"/>
      <c r="W771" s="12"/>
      <c r="X771" s="12"/>
      <c r="Y771" s="12"/>
      <c r="Z771" s="12"/>
    </row>
    <row r="772" spans="1:26" ht="15.75" customHeight="1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  <c r="U772" s="12"/>
      <c r="V772" s="12"/>
      <c r="W772" s="12"/>
      <c r="X772" s="12"/>
      <c r="Y772" s="12"/>
      <c r="Z772" s="12"/>
    </row>
    <row r="773" spans="1:26" ht="15.75" customHeight="1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  <c r="U773" s="12"/>
      <c r="V773" s="12"/>
      <c r="W773" s="12"/>
      <c r="X773" s="12"/>
      <c r="Y773" s="12"/>
      <c r="Z773" s="12"/>
    </row>
    <row r="774" spans="1:26" ht="15.75" customHeight="1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  <c r="U774" s="12"/>
      <c r="V774" s="12"/>
      <c r="W774" s="12"/>
      <c r="X774" s="12"/>
      <c r="Y774" s="12"/>
      <c r="Z774" s="12"/>
    </row>
    <row r="775" spans="1:26" ht="15.75" customHeight="1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  <c r="U775" s="12"/>
      <c r="V775" s="12"/>
      <c r="W775" s="12"/>
      <c r="X775" s="12"/>
      <c r="Y775" s="12"/>
      <c r="Z775" s="12"/>
    </row>
    <row r="776" spans="1:26" ht="15.75" customHeight="1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  <c r="U776" s="12"/>
      <c r="V776" s="12"/>
      <c r="W776" s="12"/>
      <c r="X776" s="12"/>
      <c r="Y776" s="12"/>
      <c r="Z776" s="12"/>
    </row>
    <row r="777" spans="1:26" ht="15.75" customHeight="1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  <c r="U777" s="12"/>
      <c r="V777" s="12"/>
      <c r="W777" s="12"/>
      <c r="X777" s="12"/>
      <c r="Y777" s="12"/>
      <c r="Z777" s="12"/>
    </row>
    <row r="778" spans="1:26" ht="15.75" customHeight="1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  <c r="U778" s="12"/>
      <c r="V778" s="12"/>
      <c r="W778" s="12"/>
      <c r="X778" s="12"/>
      <c r="Y778" s="12"/>
      <c r="Z778" s="12"/>
    </row>
    <row r="779" spans="1:26" ht="15.75" customHeight="1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  <c r="U779" s="12"/>
      <c r="V779" s="12"/>
      <c r="W779" s="12"/>
      <c r="X779" s="12"/>
      <c r="Y779" s="12"/>
      <c r="Z779" s="12"/>
    </row>
    <row r="780" spans="1:26" ht="15.75" customHeight="1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  <c r="U780" s="12"/>
      <c r="V780" s="12"/>
      <c r="W780" s="12"/>
      <c r="X780" s="12"/>
      <c r="Y780" s="12"/>
      <c r="Z780" s="12"/>
    </row>
    <row r="781" spans="1:26" ht="15.75" customHeight="1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  <c r="U781" s="12"/>
      <c r="V781" s="12"/>
      <c r="W781" s="12"/>
      <c r="X781" s="12"/>
      <c r="Y781" s="12"/>
      <c r="Z781" s="12"/>
    </row>
    <row r="782" spans="1:26" ht="15.75" customHeight="1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  <c r="U782" s="12"/>
      <c r="V782" s="12"/>
      <c r="W782" s="12"/>
      <c r="X782" s="12"/>
      <c r="Y782" s="12"/>
      <c r="Z782" s="12"/>
    </row>
    <row r="783" spans="1:26" ht="15.75" customHeight="1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  <c r="U783" s="12"/>
      <c r="V783" s="12"/>
      <c r="W783" s="12"/>
      <c r="X783" s="12"/>
      <c r="Y783" s="12"/>
      <c r="Z783" s="12"/>
    </row>
    <row r="784" spans="1:26" ht="15.75" customHeight="1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  <c r="U784" s="12"/>
      <c r="V784" s="12"/>
      <c r="W784" s="12"/>
      <c r="X784" s="12"/>
      <c r="Y784" s="12"/>
      <c r="Z784" s="12"/>
    </row>
    <row r="785" spans="1:26" ht="15.75" customHeight="1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  <c r="U785" s="12"/>
      <c r="V785" s="12"/>
      <c r="W785" s="12"/>
      <c r="X785" s="12"/>
      <c r="Y785" s="12"/>
      <c r="Z785" s="12"/>
    </row>
    <row r="786" spans="1:26" ht="15.75" customHeight="1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  <c r="U786" s="12"/>
      <c r="V786" s="12"/>
      <c r="W786" s="12"/>
      <c r="X786" s="12"/>
      <c r="Y786" s="12"/>
      <c r="Z786" s="12"/>
    </row>
    <row r="787" spans="1:26" ht="15.75" customHeight="1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  <c r="U787" s="12"/>
      <c r="V787" s="12"/>
      <c r="W787" s="12"/>
      <c r="X787" s="12"/>
      <c r="Y787" s="12"/>
      <c r="Z787" s="12"/>
    </row>
    <row r="788" spans="1:26" ht="15.75" customHeight="1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  <c r="U788" s="12"/>
      <c r="V788" s="12"/>
      <c r="W788" s="12"/>
      <c r="X788" s="12"/>
      <c r="Y788" s="12"/>
      <c r="Z788" s="12"/>
    </row>
    <row r="789" spans="1:26" ht="15.75" customHeight="1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  <c r="U789" s="12"/>
      <c r="V789" s="12"/>
      <c r="W789" s="12"/>
      <c r="X789" s="12"/>
      <c r="Y789" s="12"/>
      <c r="Z789" s="12"/>
    </row>
    <row r="790" spans="1:26" ht="15.75" customHeight="1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  <c r="U790" s="12"/>
      <c r="V790" s="12"/>
      <c r="W790" s="12"/>
      <c r="X790" s="12"/>
      <c r="Y790" s="12"/>
      <c r="Z790" s="12"/>
    </row>
    <row r="791" spans="1:26" ht="15.75" customHeight="1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  <c r="U791" s="12"/>
      <c r="V791" s="12"/>
      <c r="W791" s="12"/>
      <c r="X791" s="12"/>
      <c r="Y791" s="12"/>
      <c r="Z791" s="12"/>
    </row>
    <row r="792" spans="1:26" ht="15.75" customHeight="1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  <c r="U792" s="12"/>
      <c r="V792" s="12"/>
      <c r="W792" s="12"/>
      <c r="X792" s="12"/>
      <c r="Y792" s="12"/>
      <c r="Z792" s="12"/>
    </row>
    <row r="793" spans="1:26" ht="15.75" customHeight="1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  <c r="U793" s="12"/>
      <c r="V793" s="12"/>
      <c r="W793" s="12"/>
      <c r="X793" s="12"/>
      <c r="Y793" s="12"/>
      <c r="Z793" s="12"/>
    </row>
    <row r="794" spans="1:26" ht="15.75" customHeight="1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  <c r="U794" s="12"/>
      <c r="V794" s="12"/>
      <c r="W794" s="12"/>
      <c r="X794" s="12"/>
      <c r="Y794" s="12"/>
      <c r="Z794" s="12"/>
    </row>
    <row r="795" spans="1:26" ht="15.75" customHeight="1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  <c r="U795" s="12"/>
      <c r="V795" s="12"/>
      <c r="W795" s="12"/>
      <c r="X795" s="12"/>
      <c r="Y795" s="12"/>
      <c r="Z795" s="12"/>
    </row>
    <row r="796" spans="1:26" ht="15.75" customHeight="1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  <c r="U796" s="12"/>
      <c r="V796" s="12"/>
      <c r="W796" s="12"/>
      <c r="X796" s="12"/>
      <c r="Y796" s="12"/>
      <c r="Z796" s="12"/>
    </row>
    <row r="797" spans="1:26" ht="15.75" customHeight="1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  <c r="U797" s="12"/>
      <c r="V797" s="12"/>
      <c r="W797" s="12"/>
      <c r="X797" s="12"/>
      <c r="Y797" s="12"/>
      <c r="Z797" s="12"/>
    </row>
    <row r="798" spans="1:26" ht="15.75" customHeight="1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  <c r="U798" s="12"/>
      <c r="V798" s="12"/>
      <c r="W798" s="12"/>
      <c r="X798" s="12"/>
      <c r="Y798" s="12"/>
      <c r="Z798" s="12"/>
    </row>
    <row r="799" spans="1:26" ht="15.75" customHeight="1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  <c r="U799" s="12"/>
      <c r="V799" s="12"/>
      <c r="W799" s="12"/>
      <c r="X799" s="12"/>
      <c r="Y799" s="12"/>
      <c r="Z799" s="12"/>
    </row>
    <row r="800" spans="1:26" ht="15.75" customHeight="1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  <c r="U800" s="12"/>
      <c r="V800" s="12"/>
      <c r="W800" s="12"/>
      <c r="X800" s="12"/>
      <c r="Y800" s="12"/>
      <c r="Z800" s="12"/>
    </row>
    <row r="801" spans="1:26" ht="15.75" customHeight="1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  <c r="U801" s="12"/>
      <c r="V801" s="12"/>
      <c r="W801" s="12"/>
      <c r="X801" s="12"/>
      <c r="Y801" s="12"/>
      <c r="Z801" s="12"/>
    </row>
    <row r="802" spans="1:26" ht="15.75" customHeight="1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  <c r="U802" s="12"/>
      <c r="V802" s="12"/>
      <c r="W802" s="12"/>
      <c r="X802" s="12"/>
      <c r="Y802" s="12"/>
      <c r="Z802" s="12"/>
    </row>
    <row r="803" spans="1:26" ht="15.75" customHeight="1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  <c r="U803" s="12"/>
      <c r="V803" s="12"/>
      <c r="W803" s="12"/>
      <c r="X803" s="12"/>
      <c r="Y803" s="12"/>
      <c r="Z803" s="12"/>
    </row>
    <row r="804" spans="1:26" ht="15.75" customHeight="1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  <c r="U804" s="12"/>
      <c r="V804" s="12"/>
      <c r="W804" s="12"/>
      <c r="X804" s="12"/>
      <c r="Y804" s="12"/>
      <c r="Z804" s="12"/>
    </row>
    <row r="805" spans="1:26" ht="15.75" customHeight="1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  <c r="U805" s="12"/>
      <c r="V805" s="12"/>
      <c r="W805" s="12"/>
      <c r="X805" s="12"/>
      <c r="Y805" s="12"/>
      <c r="Z805" s="12"/>
    </row>
    <row r="806" spans="1:26" ht="15.75" customHeight="1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  <c r="U806" s="12"/>
      <c r="V806" s="12"/>
      <c r="W806" s="12"/>
      <c r="X806" s="12"/>
      <c r="Y806" s="12"/>
      <c r="Z806" s="12"/>
    </row>
    <row r="807" spans="1:26" ht="15.75" customHeight="1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  <c r="U807" s="12"/>
      <c r="V807" s="12"/>
      <c r="W807" s="12"/>
      <c r="X807" s="12"/>
      <c r="Y807" s="12"/>
      <c r="Z807" s="12"/>
    </row>
    <row r="808" spans="1:26" ht="15.75" customHeight="1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  <c r="U808" s="12"/>
      <c r="V808" s="12"/>
      <c r="W808" s="12"/>
      <c r="X808" s="12"/>
      <c r="Y808" s="12"/>
      <c r="Z808" s="12"/>
    </row>
    <row r="809" spans="1:26" ht="15.75" customHeight="1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  <c r="U809" s="12"/>
      <c r="V809" s="12"/>
      <c r="W809" s="12"/>
      <c r="X809" s="12"/>
      <c r="Y809" s="12"/>
      <c r="Z809" s="12"/>
    </row>
    <row r="810" spans="1:26" ht="15.75" customHeight="1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  <c r="U810" s="12"/>
      <c r="V810" s="12"/>
      <c r="W810" s="12"/>
      <c r="X810" s="12"/>
      <c r="Y810" s="12"/>
      <c r="Z810" s="12"/>
    </row>
    <row r="811" spans="1:26" ht="15.75" customHeight="1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  <c r="U811" s="12"/>
      <c r="V811" s="12"/>
      <c r="W811" s="12"/>
      <c r="X811" s="12"/>
      <c r="Y811" s="12"/>
      <c r="Z811" s="12"/>
    </row>
    <row r="812" spans="1:26" ht="15.75" customHeight="1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  <c r="U812" s="12"/>
      <c r="V812" s="12"/>
      <c r="W812" s="12"/>
      <c r="X812" s="12"/>
      <c r="Y812" s="12"/>
      <c r="Z812" s="12"/>
    </row>
    <row r="813" spans="1:26" ht="15.75" customHeight="1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  <c r="U813" s="12"/>
      <c r="V813" s="12"/>
      <c r="W813" s="12"/>
      <c r="X813" s="12"/>
      <c r="Y813" s="12"/>
      <c r="Z813" s="12"/>
    </row>
    <row r="814" spans="1:26" ht="15.75" customHeight="1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  <c r="U814" s="12"/>
      <c r="V814" s="12"/>
      <c r="W814" s="12"/>
      <c r="X814" s="12"/>
      <c r="Y814" s="12"/>
      <c r="Z814" s="12"/>
    </row>
    <row r="815" spans="1:26" ht="15.75" customHeight="1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  <c r="U815" s="12"/>
      <c r="V815" s="12"/>
      <c r="W815" s="12"/>
      <c r="X815" s="12"/>
      <c r="Y815" s="12"/>
      <c r="Z815" s="12"/>
    </row>
    <row r="816" spans="1:26" ht="15.75" customHeight="1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  <c r="U816" s="12"/>
      <c r="V816" s="12"/>
      <c r="W816" s="12"/>
      <c r="X816" s="12"/>
      <c r="Y816" s="12"/>
      <c r="Z816" s="12"/>
    </row>
    <row r="817" spans="1:26" ht="15.75" customHeight="1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  <c r="U817" s="12"/>
      <c r="V817" s="12"/>
      <c r="W817" s="12"/>
      <c r="X817" s="12"/>
      <c r="Y817" s="12"/>
      <c r="Z817" s="12"/>
    </row>
    <row r="818" spans="1:26" ht="15.75" customHeight="1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  <c r="U818" s="12"/>
      <c r="V818" s="12"/>
      <c r="W818" s="12"/>
      <c r="X818" s="12"/>
      <c r="Y818" s="12"/>
      <c r="Z818" s="12"/>
    </row>
    <row r="819" spans="1:26" ht="15.75" customHeight="1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  <c r="U819" s="12"/>
      <c r="V819" s="12"/>
      <c r="W819" s="12"/>
      <c r="X819" s="12"/>
      <c r="Y819" s="12"/>
      <c r="Z819" s="12"/>
    </row>
    <row r="820" spans="1:26" ht="15.75" customHeight="1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  <c r="U820" s="12"/>
      <c r="V820" s="12"/>
      <c r="W820" s="12"/>
      <c r="X820" s="12"/>
      <c r="Y820" s="12"/>
      <c r="Z820" s="12"/>
    </row>
    <row r="821" spans="1:26" ht="15.75" customHeight="1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  <c r="U821" s="12"/>
      <c r="V821" s="12"/>
      <c r="W821" s="12"/>
      <c r="X821" s="12"/>
      <c r="Y821" s="12"/>
      <c r="Z821" s="12"/>
    </row>
    <row r="822" spans="1:26" ht="15.75" customHeight="1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  <c r="U822" s="12"/>
      <c r="V822" s="12"/>
      <c r="W822" s="12"/>
      <c r="X822" s="12"/>
      <c r="Y822" s="12"/>
      <c r="Z822" s="12"/>
    </row>
    <row r="823" spans="1:26" ht="15.75" customHeight="1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  <c r="U823" s="12"/>
      <c r="V823" s="12"/>
      <c r="W823" s="12"/>
      <c r="X823" s="12"/>
      <c r="Y823" s="12"/>
      <c r="Z823" s="12"/>
    </row>
    <row r="824" spans="1:26" ht="15.75" customHeight="1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  <c r="U824" s="12"/>
      <c r="V824" s="12"/>
      <c r="W824" s="12"/>
      <c r="X824" s="12"/>
      <c r="Y824" s="12"/>
      <c r="Z824" s="12"/>
    </row>
    <row r="825" spans="1:26" ht="15.75" customHeight="1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  <c r="U825" s="12"/>
      <c r="V825" s="12"/>
      <c r="W825" s="12"/>
      <c r="X825" s="12"/>
      <c r="Y825" s="12"/>
      <c r="Z825" s="12"/>
    </row>
    <row r="826" spans="1:26" ht="15.75" customHeight="1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  <c r="U826" s="12"/>
      <c r="V826" s="12"/>
      <c r="W826" s="12"/>
      <c r="X826" s="12"/>
      <c r="Y826" s="12"/>
      <c r="Z826" s="12"/>
    </row>
    <row r="827" spans="1:26" ht="15.75" customHeight="1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  <c r="U827" s="12"/>
      <c r="V827" s="12"/>
      <c r="W827" s="12"/>
      <c r="X827" s="12"/>
      <c r="Y827" s="12"/>
      <c r="Z827" s="12"/>
    </row>
    <row r="828" spans="1:26" ht="15.75" customHeight="1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  <c r="U828" s="12"/>
      <c r="V828" s="12"/>
      <c r="W828" s="12"/>
      <c r="X828" s="12"/>
      <c r="Y828" s="12"/>
      <c r="Z828" s="12"/>
    </row>
    <row r="829" spans="1:26" ht="15.75" customHeight="1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  <c r="U829" s="12"/>
      <c r="V829" s="12"/>
      <c r="W829" s="12"/>
      <c r="X829" s="12"/>
      <c r="Y829" s="12"/>
      <c r="Z829" s="12"/>
    </row>
    <row r="830" spans="1:26" ht="15.75" customHeight="1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  <c r="U830" s="12"/>
      <c r="V830" s="12"/>
      <c r="W830" s="12"/>
      <c r="X830" s="12"/>
      <c r="Y830" s="12"/>
      <c r="Z830" s="12"/>
    </row>
    <row r="831" spans="1:26" ht="15.75" customHeight="1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  <c r="U831" s="12"/>
      <c r="V831" s="12"/>
      <c r="W831" s="12"/>
      <c r="X831" s="12"/>
      <c r="Y831" s="12"/>
      <c r="Z831" s="12"/>
    </row>
    <row r="832" spans="1:26" ht="15.75" customHeight="1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  <c r="U832" s="12"/>
      <c r="V832" s="12"/>
      <c r="W832" s="12"/>
      <c r="X832" s="12"/>
      <c r="Y832" s="12"/>
      <c r="Z832" s="12"/>
    </row>
    <row r="833" spans="1:26" ht="15.75" customHeight="1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  <c r="U833" s="12"/>
      <c r="V833" s="12"/>
      <c r="W833" s="12"/>
      <c r="X833" s="12"/>
      <c r="Y833" s="12"/>
      <c r="Z833" s="12"/>
    </row>
    <row r="834" spans="1:26" ht="15.75" customHeight="1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  <c r="U834" s="12"/>
      <c r="V834" s="12"/>
      <c r="W834" s="12"/>
      <c r="X834" s="12"/>
      <c r="Y834" s="12"/>
      <c r="Z834" s="12"/>
    </row>
    <row r="835" spans="1:26" ht="15.75" customHeight="1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  <c r="U835" s="12"/>
      <c r="V835" s="12"/>
      <c r="W835" s="12"/>
      <c r="X835" s="12"/>
      <c r="Y835" s="12"/>
      <c r="Z835" s="12"/>
    </row>
    <row r="836" spans="1:26" ht="15.75" customHeight="1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  <c r="U836" s="12"/>
      <c r="V836" s="12"/>
      <c r="W836" s="12"/>
      <c r="X836" s="12"/>
      <c r="Y836" s="12"/>
      <c r="Z836" s="12"/>
    </row>
    <row r="837" spans="1:26" ht="15.75" customHeight="1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  <c r="U837" s="12"/>
      <c r="V837" s="12"/>
      <c r="W837" s="12"/>
      <c r="X837" s="12"/>
      <c r="Y837" s="12"/>
      <c r="Z837" s="12"/>
    </row>
    <row r="838" spans="1:26" ht="15.75" customHeight="1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  <c r="U838" s="12"/>
      <c r="V838" s="12"/>
      <c r="W838" s="12"/>
      <c r="X838" s="12"/>
      <c r="Y838" s="12"/>
      <c r="Z838" s="12"/>
    </row>
    <row r="839" spans="1:26" ht="15.75" customHeight="1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  <c r="U839" s="12"/>
      <c r="V839" s="12"/>
      <c r="W839" s="12"/>
      <c r="X839" s="12"/>
      <c r="Y839" s="12"/>
      <c r="Z839" s="12"/>
    </row>
    <row r="840" spans="1:26" ht="15.75" customHeight="1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  <c r="U840" s="12"/>
      <c r="V840" s="12"/>
      <c r="W840" s="12"/>
      <c r="X840" s="12"/>
      <c r="Y840" s="12"/>
      <c r="Z840" s="12"/>
    </row>
    <row r="841" spans="1:26" ht="15.75" customHeight="1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  <c r="U841" s="12"/>
      <c r="V841" s="12"/>
      <c r="W841" s="12"/>
      <c r="X841" s="12"/>
      <c r="Y841" s="12"/>
      <c r="Z841" s="12"/>
    </row>
    <row r="842" spans="1:26" ht="15.75" customHeight="1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  <c r="U842" s="12"/>
      <c r="V842" s="12"/>
      <c r="W842" s="12"/>
      <c r="X842" s="12"/>
      <c r="Y842" s="12"/>
      <c r="Z842" s="12"/>
    </row>
    <row r="843" spans="1:26" ht="15.75" customHeight="1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  <c r="U843" s="12"/>
      <c r="V843" s="12"/>
      <c r="W843" s="12"/>
      <c r="X843" s="12"/>
      <c r="Y843" s="12"/>
      <c r="Z843" s="12"/>
    </row>
    <row r="844" spans="1:26" ht="15.75" customHeight="1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  <c r="U844" s="12"/>
      <c r="V844" s="12"/>
      <c r="W844" s="12"/>
      <c r="X844" s="12"/>
      <c r="Y844" s="12"/>
      <c r="Z844" s="12"/>
    </row>
    <row r="845" spans="1:26" ht="15.75" customHeight="1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  <c r="U845" s="12"/>
      <c r="V845" s="12"/>
      <c r="W845" s="12"/>
      <c r="X845" s="12"/>
      <c r="Y845" s="12"/>
      <c r="Z845" s="12"/>
    </row>
    <row r="846" spans="1:26" ht="15.75" customHeight="1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  <c r="U846" s="12"/>
      <c r="V846" s="12"/>
      <c r="W846" s="12"/>
      <c r="X846" s="12"/>
      <c r="Y846" s="12"/>
      <c r="Z846" s="12"/>
    </row>
    <row r="847" spans="1:26" ht="15.75" customHeight="1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  <c r="U847" s="12"/>
      <c r="V847" s="12"/>
      <c r="W847" s="12"/>
      <c r="X847" s="12"/>
      <c r="Y847" s="12"/>
      <c r="Z847" s="12"/>
    </row>
    <row r="848" spans="1:26" ht="15.75" customHeight="1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  <c r="U848" s="12"/>
      <c r="V848" s="12"/>
      <c r="W848" s="12"/>
      <c r="X848" s="12"/>
      <c r="Y848" s="12"/>
      <c r="Z848" s="12"/>
    </row>
    <row r="849" spans="1:26" ht="15.75" customHeight="1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  <c r="U849" s="12"/>
      <c r="V849" s="12"/>
      <c r="W849" s="12"/>
      <c r="X849" s="12"/>
      <c r="Y849" s="12"/>
      <c r="Z849" s="12"/>
    </row>
    <row r="850" spans="1:26" ht="15.75" customHeight="1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  <c r="U850" s="12"/>
      <c r="V850" s="12"/>
      <c r="W850" s="12"/>
      <c r="X850" s="12"/>
      <c r="Y850" s="12"/>
      <c r="Z850" s="12"/>
    </row>
    <row r="851" spans="1:26" ht="15.75" customHeight="1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  <c r="U851" s="12"/>
      <c r="V851" s="12"/>
      <c r="W851" s="12"/>
      <c r="X851" s="12"/>
      <c r="Y851" s="12"/>
      <c r="Z851" s="12"/>
    </row>
    <row r="852" spans="1:26" ht="15.75" customHeight="1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  <c r="U852" s="12"/>
      <c r="V852" s="12"/>
      <c r="W852" s="12"/>
      <c r="X852" s="12"/>
      <c r="Y852" s="12"/>
      <c r="Z852" s="12"/>
    </row>
    <row r="853" spans="1:26" ht="15.75" customHeight="1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  <c r="U853" s="12"/>
      <c r="V853" s="12"/>
      <c r="W853" s="12"/>
      <c r="X853" s="12"/>
      <c r="Y853" s="12"/>
      <c r="Z853" s="12"/>
    </row>
    <row r="854" spans="1:26" ht="15.75" customHeight="1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  <c r="U854" s="12"/>
      <c r="V854" s="12"/>
      <c r="W854" s="12"/>
      <c r="X854" s="12"/>
      <c r="Y854" s="12"/>
      <c r="Z854" s="12"/>
    </row>
    <row r="855" spans="1:26" ht="15.75" customHeight="1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  <c r="U855" s="12"/>
      <c r="V855" s="12"/>
      <c r="W855" s="12"/>
      <c r="X855" s="12"/>
      <c r="Y855" s="12"/>
      <c r="Z855" s="12"/>
    </row>
    <row r="856" spans="1:26" ht="15.75" customHeight="1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  <c r="U856" s="12"/>
      <c r="V856" s="12"/>
      <c r="W856" s="12"/>
      <c r="X856" s="12"/>
      <c r="Y856" s="12"/>
      <c r="Z856" s="12"/>
    </row>
    <row r="857" spans="1:26" ht="15.75" customHeight="1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  <c r="U857" s="12"/>
      <c r="V857" s="12"/>
      <c r="W857" s="12"/>
      <c r="X857" s="12"/>
      <c r="Y857" s="12"/>
      <c r="Z857" s="12"/>
    </row>
    <row r="858" spans="1:26" ht="15.75" customHeight="1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  <c r="U858" s="12"/>
      <c r="V858" s="12"/>
      <c r="W858" s="12"/>
      <c r="X858" s="12"/>
      <c r="Y858" s="12"/>
      <c r="Z858" s="12"/>
    </row>
    <row r="859" spans="1:26" ht="15.75" customHeight="1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  <c r="U859" s="12"/>
      <c r="V859" s="12"/>
      <c r="W859" s="12"/>
      <c r="X859" s="12"/>
      <c r="Y859" s="12"/>
      <c r="Z859" s="12"/>
    </row>
    <row r="860" spans="1:26" ht="15.75" customHeight="1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  <c r="U860" s="12"/>
      <c r="V860" s="12"/>
      <c r="W860" s="12"/>
      <c r="X860" s="12"/>
      <c r="Y860" s="12"/>
      <c r="Z860" s="12"/>
    </row>
    <row r="861" spans="1:26" ht="15.75" customHeight="1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  <c r="U861" s="12"/>
      <c r="V861" s="12"/>
      <c r="W861" s="12"/>
      <c r="X861" s="12"/>
      <c r="Y861" s="12"/>
      <c r="Z861" s="12"/>
    </row>
    <row r="862" spans="1:26" ht="15.75" customHeight="1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  <c r="U862" s="12"/>
      <c r="V862" s="12"/>
      <c r="W862" s="12"/>
      <c r="X862" s="12"/>
      <c r="Y862" s="12"/>
      <c r="Z862" s="12"/>
    </row>
    <row r="863" spans="1:26" ht="15.75" customHeight="1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  <c r="U863" s="12"/>
      <c r="V863" s="12"/>
      <c r="W863" s="12"/>
      <c r="X863" s="12"/>
      <c r="Y863" s="12"/>
      <c r="Z863" s="12"/>
    </row>
    <row r="864" spans="1:26" ht="15.75" customHeight="1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  <c r="U864" s="12"/>
      <c r="V864" s="12"/>
      <c r="W864" s="12"/>
      <c r="X864" s="12"/>
      <c r="Y864" s="12"/>
      <c r="Z864" s="12"/>
    </row>
    <row r="865" spans="1:26" ht="15.75" customHeight="1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  <c r="U865" s="12"/>
      <c r="V865" s="12"/>
      <c r="W865" s="12"/>
      <c r="X865" s="12"/>
      <c r="Y865" s="12"/>
      <c r="Z865" s="12"/>
    </row>
    <row r="866" spans="1:26" ht="15.75" customHeight="1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  <c r="U866" s="12"/>
      <c r="V866" s="12"/>
      <c r="W866" s="12"/>
      <c r="X866" s="12"/>
      <c r="Y866" s="12"/>
      <c r="Z866" s="12"/>
    </row>
    <row r="867" spans="1:26" ht="15.75" customHeight="1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  <c r="U867" s="12"/>
      <c r="V867" s="12"/>
      <c r="W867" s="12"/>
      <c r="X867" s="12"/>
      <c r="Y867" s="12"/>
      <c r="Z867" s="12"/>
    </row>
    <row r="868" spans="1:26" ht="15.75" customHeight="1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  <c r="U868" s="12"/>
      <c r="V868" s="12"/>
      <c r="W868" s="12"/>
      <c r="X868" s="12"/>
      <c r="Y868" s="12"/>
      <c r="Z868" s="12"/>
    </row>
    <row r="869" spans="1:26" ht="15.75" customHeight="1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  <c r="U869" s="12"/>
      <c r="V869" s="12"/>
      <c r="W869" s="12"/>
      <c r="X869" s="12"/>
      <c r="Y869" s="12"/>
      <c r="Z869" s="12"/>
    </row>
    <row r="870" spans="1:26" ht="15.75" customHeight="1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  <c r="U870" s="12"/>
      <c r="V870" s="12"/>
      <c r="W870" s="12"/>
      <c r="X870" s="12"/>
      <c r="Y870" s="12"/>
      <c r="Z870" s="12"/>
    </row>
    <row r="871" spans="1:26" ht="15.75" customHeight="1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  <c r="U871" s="12"/>
      <c r="V871" s="12"/>
      <c r="W871" s="12"/>
      <c r="X871" s="12"/>
      <c r="Y871" s="12"/>
      <c r="Z871" s="12"/>
    </row>
    <row r="872" spans="1:26" ht="15.75" customHeight="1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  <c r="U872" s="12"/>
      <c r="V872" s="12"/>
      <c r="W872" s="12"/>
      <c r="X872" s="12"/>
      <c r="Y872" s="12"/>
      <c r="Z872" s="12"/>
    </row>
    <row r="873" spans="1:26" ht="15.75" customHeight="1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  <c r="U873" s="12"/>
      <c r="V873" s="12"/>
      <c r="W873" s="12"/>
      <c r="X873" s="12"/>
      <c r="Y873" s="12"/>
      <c r="Z873" s="12"/>
    </row>
    <row r="874" spans="1:26" ht="15.75" customHeight="1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  <c r="U874" s="12"/>
      <c r="V874" s="12"/>
      <c r="W874" s="12"/>
      <c r="X874" s="12"/>
      <c r="Y874" s="12"/>
      <c r="Z874" s="12"/>
    </row>
    <row r="875" spans="1:26" ht="15.75" customHeight="1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  <c r="U875" s="12"/>
      <c r="V875" s="12"/>
      <c r="W875" s="12"/>
      <c r="X875" s="12"/>
      <c r="Y875" s="12"/>
      <c r="Z875" s="12"/>
    </row>
    <row r="876" spans="1:26" ht="15.75" customHeight="1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  <c r="U876" s="12"/>
      <c r="V876" s="12"/>
      <c r="W876" s="12"/>
      <c r="X876" s="12"/>
      <c r="Y876" s="12"/>
      <c r="Z876" s="12"/>
    </row>
    <row r="877" spans="1:26" ht="15.75" customHeight="1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  <c r="U877" s="12"/>
      <c r="V877" s="12"/>
      <c r="W877" s="12"/>
      <c r="X877" s="12"/>
      <c r="Y877" s="12"/>
      <c r="Z877" s="12"/>
    </row>
    <row r="878" spans="1:26" ht="15.75" customHeight="1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  <c r="U878" s="12"/>
      <c r="V878" s="12"/>
      <c r="W878" s="12"/>
      <c r="X878" s="12"/>
      <c r="Y878" s="12"/>
      <c r="Z878" s="12"/>
    </row>
    <row r="879" spans="1:26" ht="15.75" customHeight="1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  <c r="U879" s="12"/>
      <c r="V879" s="12"/>
      <c r="W879" s="12"/>
      <c r="X879" s="12"/>
      <c r="Y879" s="12"/>
      <c r="Z879" s="12"/>
    </row>
    <row r="880" spans="1:26" ht="15.75" customHeight="1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  <c r="U880" s="12"/>
      <c r="V880" s="12"/>
      <c r="W880" s="12"/>
      <c r="X880" s="12"/>
      <c r="Y880" s="12"/>
      <c r="Z880" s="12"/>
    </row>
    <row r="881" spans="1:26" ht="15.75" customHeight="1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  <c r="U881" s="12"/>
      <c r="V881" s="12"/>
      <c r="W881" s="12"/>
      <c r="X881" s="12"/>
      <c r="Y881" s="12"/>
      <c r="Z881" s="12"/>
    </row>
    <row r="882" spans="1:26" ht="15.75" customHeight="1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  <c r="U882" s="12"/>
      <c r="V882" s="12"/>
      <c r="W882" s="12"/>
      <c r="X882" s="12"/>
      <c r="Y882" s="12"/>
      <c r="Z882" s="12"/>
    </row>
    <row r="883" spans="1:26" ht="15.75" customHeight="1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  <c r="U883" s="12"/>
      <c r="V883" s="12"/>
      <c r="W883" s="12"/>
      <c r="X883" s="12"/>
      <c r="Y883" s="12"/>
      <c r="Z883" s="12"/>
    </row>
    <row r="884" spans="1:26" ht="15.75" customHeight="1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  <c r="U884" s="12"/>
      <c r="V884" s="12"/>
      <c r="W884" s="12"/>
      <c r="X884" s="12"/>
      <c r="Y884" s="12"/>
      <c r="Z884" s="12"/>
    </row>
    <row r="885" spans="1:26" ht="15.75" customHeight="1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  <c r="U885" s="12"/>
      <c r="V885" s="12"/>
      <c r="W885" s="12"/>
      <c r="X885" s="12"/>
      <c r="Y885" s="12"/>
      <c r="Z885" s="12"/>
    </row>
    <row r="886" spans="1:26" ht="15.75" customHeight="1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  <c r="U886" s="12"/>
      <c r="V886" s="12"/>
      <c r="W886" s="12"/>
      <c r="X886" s="12"/>
      <c r="Y886" s="12"/>
      <c r="Z886" s="12"/>
    </row>
    <row r="887" spans="1:26" ht="15.75" customHeight="1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  <c r="U887" s="12"/>
      <c r="V887" s="12"/>
      <c r="W887" s="12"/>
      <c r="X887" s="12"/>
      <c r="Y887" s="12"/>
      <c r="Z887" s="12"/>
    </row>
    <row r="888" spans="1:26" ht="15.75" customHeight="1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  <c r="U888" s="12"/>
      <c r="V888" s="12"/>
      <c r="W888" s="12"/>
      <c r="X888" s="12"/>
      <c r="Y888" s="12"/>
      <c r="Z888" s="12"/>
    </row>
    <row r="889" spans="1:26" ht="15.75" customHeight="1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  <c r="U889" s="12"/>
      <c r="V889" s="12"/>
      <c r="W889" s="12"/>
      <c r="X889" s="12"/>
      <c r="Y889" s="12"/>
      <c r="Z889" s="12"/>
    </row>
    <row r="890" spans="1:26" ht="15.75" customHeight="1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  <c r="U890" s="12"/>
      <c r="V890" s="12"/>
      <c r="W890" s="12"/>
      <c r="X890" s="12"/>
      <c r="Y890" s="12"/>
      <c r="Z890" s="12"/>
    </row>
    <row r="891" spans="1:26" ht="15.75" customHeight="1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  <c r="U891" s="12"/>
      <c r="V891" s="12"/>
      <c r="W891" s="12"/>
      <c r="X891" s="12"/>
      <c r="Y891" s="12"/>
      <c r="Z891" s="12"/>
    </row>
    <row r="892" spans="1:26" ht="15.75" customHeight="1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  <c r="U892" s="12"/>
      <c r="V892" s="12"/>
      <c r="W892" s="12"/>
      <c r="X892" s="12"/>
      <c r="Y892" s="12"/>
      <c r="Z892" s="12"/>
    </row>
    <row r="893" spans="1:26" ht="15.75" customHeight="1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  <c r="U893" s="12"/>
      <c r="V893" s="12"/>
      <c r="W893" s="12"/>
      <c r="X893" s="12"/>
      <c r="Y893" s="12"/>
      <c r="Z893" s="12"/>
    </row>
    <row r="894" spans="1:26" ht="15.75" customHeight="1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  <c r="U894" s="12"/>
      <c r="V894" s="12"/>
      <c r="W894" s="12"/>
      <c r="X894" s="12"/>
      <c r="Y894" s="12"/>
      <c r="Z894" s="12"/>
    </row>
    <row r="895" spans="1:26" ht="15.75" customHeight="1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  <c r="U895" s="12"/>
      <c r="V895" s="12"/>
      <c r="W895" s="12"/>
      <c r="X895" s="12"/>
      <c r="Y895" s="12"/>
      <c r="Z895" s="12"/>
    </row>
    <row r="896" spans="1:26" ht="15.75" customHeight="1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  <c r="U896" s="12"/>
      <c r="V896" s="12"/>
      <c r="W896" s="12"/>
      <c r="X896" s="12"/>
      <c r="Y896" s="12"/>
      <c r="Z896" s="12"/>
    </row>
    <row r="897" spans="1:26" ht="15.75" customHeight="1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  <c r="U897" s="12"/>
      <c r="V897" s="12"/>
      <c r="W897" s="12"/>
      <c r="X897" s="12"/>
      <c r="Y897" s="12"/>
      <c r="Z897" s="12"/>
    </row>
    <row r="898" spans="1:26" ht="15.75" customHeight="1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  <c r="U898" s="12"/>
      <c r="V898" s="12"/>
      <c r="W898" s="12"/>
      <c r="X898" s="12"/>
      <c r="Y898" s="12"/>
      <c r="Z898" s="12"/>
    </row>
    <row r="899" spans="1:26" ht="15.75" customHeight="1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  <c r="U899" s="12"/>
      <c r="V899" s="12"/>
      <c r="W899" s="12"/>
      <c r="X899" s="12"/>
      <c r="Y899" s="12"/>
      <c r="Z899" s="12"/>
    </row>
    <row r="900" spans="1:26" ht="15.75" customHeight="1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  <c r="U900" s="12"/>
      <c r="V900" s="12"/>
      <c r="W900" s="12"/>
      <c r="X900" s="12"/>
      <c r="Y900" s="12"/>
      <c r="Z900" s="12"/>
    </row>
    <row r="901" spans="1:26" ht="15.75" customHeight="1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  <c r="U901" s="12"/>
      <c r="V901" s="12"/>
      <c r="W901" s="12"/>
      <c r="X901" s="12"/>
      <c r="Y901" s="12"/>
      <c r="Z901" s="12"/>
    </row>
    <row r="902" spans="1:26" ht="15.75" customHeight="1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  <c r="U902" s="12"/>
      <c r="V902" s="12"/>
      <c r="W902" s="12"/>
      <c r="X902" s="12"/>
      <c r="Y902" s="12"/>
      <c r="Z902" s="12"/>
    </row>
    <row r="903" spans="1:26" ht="15.75" customHeight="1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  <c r="U903" s="12"/>
      <c r="V903" s="12"/>
      <c r="W903" s="12"/>
      <c r="X903" s="12"/>
      <c r="Y903" s="12"/>
      <c r="Z903" s="12"/>
    </row>
    <row r="904" spans="1:26" ht="15.75" customHeight="1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  <c r="U904" s="12"/>
      <c r="V904" s="12"/>
      <c r="W904" s="12"/>
      <c r="X904" s="12"/>
      <c r="Y904" s="12"/>
      <c r="Z904" s="12"/>
    </row>
    <row r="905" spans="1:26" ht="15.75" customHeight="1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  <c r="U905" s="12"/>
      <c r="V905" s="12"/>
      <c r="W905" s="12"/>
      <c r="X905" s="12"/>
      <c r="Y905" s="12"/>
      <c r="Z905" s="12"/>
    </row>
    <row r="906" spans="1:26" ht="15.75" customHeight="1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  <c r="U906" s="12"/>
      <c r="V906" s="12"/>
      <c r="W906" s="12"/>
      <c r="X906" s="12"/>
      <c r="Y906" s="12"/>
      <c r="Z906" s="12"/>
    </row>
    <row r="907" spans="1:26" ht="15.75" customHeight="1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  <c r="U907" s="12"/>
      <c r="V907" s="12"/>
      <c r="W907" s="12"/>
      <c r="X907" s="12"/>
      <c r="Y907" s="12"/>
      <c r="Z907" s="12"/>
    </row>
    <row r="908" spans="1:26" ht="15.75" customHeight="1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  <c r="U908" s="12"/>
      <c r="V908" s="12"/>
      <c r="W908" s="12"/>
      <c r="X908" s="12"/>
      <c r="Y908" s="12"/>
      <c r="Z908" s="12"/>
    </row>
    <row r="909" spans="1:26" ht="15.75" customHeight="1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  <c r="U909" s="12"/>
      <c r="V909" s="12"/>
      <c r="W909" s="12"/>
      <c r="X909" s="12"/>
      <c r="Y909" s="12"/>
      <c r="Z909" s="12"/>
    </row>
    <row r="910" spans="1:26" ht="15.75" customHeight="1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  <c r="U910" s="12"/>
      <c r="V910" s="12"/>
      <c r="W910" s="12"/>
      <c r="X910" s="12"/>
      <c r="Y910" s="12"/>
      <c r="Z910" s="12"/>
    </row>
    <row r="911" spans="1:26" ht="15.75" customHeight="1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  <c r="U911" s="12"/>
      <c r="V911" s="12"/>
      <c r="W911" s="12"/>
      <c r="X911" s="12"/>
      <c r="Y911" s="12"/>
      <c r="Z911" s="12"/>
    </row>
    <row r="912" spans="1:26" ht="15.75" customHeight="1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  <c r="U912" s="12"/>
      <c r="V912" s="12"/>
      <c r="W912" s="12"/>
      <c r="X912" s="12"/>
      <c r="Y912" s="12"/>
      <c r="Z912" s="12"/>
    </row>
    <row r="913" spans="1:26" ht="15.75" customHeight="1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  <c r="U913" s="12"/>
      <c r="V913" s="12"/>
      <c r="W913" s="12"/>
      <c r="X913" s="12"/>
      <c r="Y913" s="12"/>
      <c r="Z913" s="12"/>
    </row>
    <row r="914" spans="1:26" ht="15.75" customHeight="1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  <c r="U914" s="12"/>
      <c r="V914" s="12"/>
      <c r="W914" s="12"/>
      <c r="X914" s="12"/>
      <c r="Y914" s="12"/>
      <c r="Z914" s="12"/>
    </row>
    <row r="915" spans="1:26" ht="15.75" customHeight="1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  <c r="U915" s="12"/>
      <c r="V915" s="12"/>
      <c r="W915" s="12"/>
      <c r="X915" s="12"/>
      <c r="Y915" s="12"/>
      <c r="Z915" s="12"/>
    </row>
    <row r="916" spans="1:26" ht="15.75" customHeight="1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  <c r="U916" s="12"/>
      <c r="V916" s="12"/>
      <c r="W916" s="12"/>
      <c r="X916" s="12"/>
      <c r="Y916" s="12"/>
      <c r="Z916" s="12"/>
    </row>
    <row r="917" spans="1:26" ht="15.75" customHeight="1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  <c r="U917" s="12"/>
      <c r="V917" s="12"/>
      <c r="W917" s="12"/>
      <c r="X917" s="12"/>
      <c r="Y917" s="12"/>
      <c r="Z917" s="12"/>
    </row>
    <row r="918" spans="1:26" ht="15.75" customHeight="1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  <c r="U918" s="12"/>
      <c r="V918" s="12"/>
      <c r="W918" s="12"/>
      <c r="X918" s="12"/>
      <c r="Y918" s="12"/>
      <c r="Z918" s="12"/>
    </row>
    <row r="919" spans="1:26" ht="15.75" customHeight="1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  <c r="U919" s="12"/>
      <c r="V919" s="12"/>
      <c r="W919" s="12"/>
      <c r="X919" s="12"/>
      <c r="Y919" s="12"/>
      <c r="Z919" s="12"/>
    </row>
    <row r="920" spans="1:26" ht="15.75" customHeight="1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  <c r="U920" s="12"/>
      <c r="V920" s="12"/>
      <c r="W920" s="12"/>
      <c r="X920" s="12"/>
      <c r="Y920" s="12"/>
      <c r="Z920" s="12"/>
    </row>
    <row r="921" spans="1:26" ht="15.75" customHeight="1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  <c r="U921" s="12"/>
      <c r="V921" s="12"/>
      <c r="W921" s="12"/>
      <c r="X921" s="12"/>
      <c r="Y921" s="12"/>
      <c r="Z921" s="12"/>
    </row>
    <row r="922" spans="1:26" ht="15.75" customHeight="1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  <c r="U922" s="12"/>
      <c r="V922" s="12"/>
      <c r="W922" s="12"/>
      <c r="X922" s="12"/>
      <c r="Y922" s="12"/>
      <c r="Z922" s="12"/>
    </row>
    <row r="923" spans="1:26" ht="15.75" customHeight="1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  <c r="U923" s="12"/>
      <c r="V923" s="12"/>
      <c r="W923" s="12"/>
      <c r="X923" s="12"/>
      <c r="Y923" s="12"/>
      <c r="Z923" s="12"/>
    </row>
    <row r="924" spans="1:26" ht="15.75" customHeight="1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  <c r="U924" s="12"/>
      <c r="V924" s="12"/>
      <c r="W924" s="12"/>
      <c r="X924" s="12"/>
      <c r="Y924" s="12"/>
      <c r="Z924" s="12"/>
    </row>
    <row r="925" spans="1:26" ht="15.75" customHeight="1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  <c r="U925" s="12"/>
      <c r="V925" s="12"/>
      <c r="W925" s="12"/>
      <c r="X925" s="12"/>
      <c r="Y925" s="12"/>
      <c r="Z925" s="12"/>
    </row>
    <row r="926" spans="1:26" ht="15.75" customHeight="1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  <c r="U926" s="12"/>
      <c r="V926" s="12"/>
      <c r="W926" s="12"/>
      <c r="X926" s="12"/>
      <c r="Y926" s="12"/>
      <c r="Z926" s="12"/>
    </row>
    <row r="927" spans="1:26" ht="15.75" customHeight="1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  <c r="U927" s="12"/>
      <c r="V927" s="12"/>
      <c r="W927" s="12"/>
      <c r="X927" s="12"/>
      <c r="Y927" s="12"/>
      <c r="Z927" s="12"/>
    </row>
    <row r="928" spans="1:26" ht="15.75" customHeight="1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  <c r="U928" s="12"/>
      <c r="V928" s="12"/>
      <c r="W928" s="12"/>
      <c r="X928" s="12"/>
      <c r="Y928" s="12"/>
      <c r="Z928" s="12"/>
    </row>
    <row r="929" spans="1:26" ht="15.75" customHeight="1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  <c r="U929" s="12"/>
      <c r="V929" s="12"/>
      <c r="W929" s="12"/>
      <c r="X929" s="12"/>
      <c r="Y929" s="12"/>
      <c r="Z929" s="12"/>
    </row>
    <row r="930" spans="1:26" ht="15.75" customHeight="1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  <c r="U930" s="12"/>
      <c r="V930" s="12"/>
      <c r="W930" s="12"/>
      <c r="X930" s="12"/>
      <c r="Y930" s="12"/>
      <c r="Z930" s="12"/>
    </row>
    <row r="931" spans="1:26" ht="15.75" customHeight="1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  <c r="U931" s="12"/>
      <c r="V931" s="12"/>
      <c r="W931" s="12"/>
      <c r="X931" s="12"/>
      <c r="Y931" s="12"/>
      <c r="Z931" s="12"/>
    </row>
    <row r="932" spans="1:26" ht="15.75" customHeight="1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  <c r="U932" s="12"/>
      <c r="V932" s="12"/>
      <c r="W932" s="12"/>
      <c r="X932" s="12"/>
      <c r="Y932" s="12"/>
      <c r="Z932" s="12"/>
    </row>
    <row r="933" spans="1:26" ht="15.75" customHeight="1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  <c r="U933" s="12"/>
      <c r="V933" s="12"/>
      <c r="W933" s="12"/>
      <c r="X933" s="12"/>
      <c r="Y933" s="12"/>
      <c r="Z933" s="12"/>
    </row>
    <row r="934" spans="1:26" ht="15.75" customHeight="1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  <c r="U934" s="12"/>
      <c r="V934" s="12"/>
      <c r="W934" s="12"/>
      <c r="X934" s="12"/>
      <c r="Y934" s="12"/>
      <c r="Z934" s="12"/>
    </row>
    <row r="935" spans="1:26" ht="15.75" customHeight="1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  <c r="U935" s="12"/>
      <c r="V935" s="12"/>
      <c r="W935" s="12"/>
      <c r="X935" s="12"/>
      <c r="Y935" s="12"/>
      <c r="Z935" s="12"/>
    </row>
    <row r="936" spans="1:26" ht="15.75" customHeight="1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  <c r="U936" s="12"/>
      <c r="V936" s="12"/>
      <c r="W936" s="12"/>
      <c r="X936" s="12"/>
      <c r="Y936" s="12"/>
      <c r="Z936" s="12"/>
    </row>
    <row r="937" spans="1:26" ht="15.75" customHeight="1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  <c r="U937" s="12"/>
      <c r="V937" s="12"/>
      <c r="W937" s="12"/>
      <c r="X937" s="12"/>
      <c r="Y937" s="12"/>
      <c r="Z937" s="12"/>
    </row>
    <row r="938" spans="1:26" ht="15.75" customHeight="1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  <c r="U938" s="12"/>
      <c r="V938" s="12"/>
      <c r="W938" s="12"/>
      <c r="X938" s="12"/>
      <c r="Y938" s="12"/>
      <c r="Z938" s="12"/>
    </row>
    <row r="939" spans="1:26" ht="15.75" customHeight="1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  <c r="U939" s="12"/>
      <c r="V939" s="12"/>
      <c r="W939" s="12"/>
      <c r="X939" s="12"/>
      <c r="Y939" s="12"/>
      <c r="Z939" s="12"/>
    </row>
    <row r="940" spans="1:26" ht="15.75" customHeight="1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  <c r="U940" s="12"/>
      <c r="V940" s="12"/>
      <c r="W940" s="12"/>
      <c r="X940" s="12"/>
      <c r="Y940" s="12"/>
      <c r="Z940" s="12"/>
    </row>
    <row r="941" spans="1:26" ht="15.75" customHeight="1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  <c r="U941" s="12"/>
      <c r="V941" s="12"/>
      <c r="W941" s="12"/>
      <c r="X941" s="12"/>
      <c r="Y941" s="12"/>
      <c r="Z941" s="12"/>
    </row>
    <row r="942" spans="1:26" ht="15.75" customHeight="1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  <c r="U942" s="12"/>
      <c r="V942" s="12"/>
      <c r="W942" s="12"/>
      <c r="X942" s="12"/>
      <c r="Y942" s="12"/>
      <c r="Z942" s="12"/>
    </row>
    <row r="943" spans="1:26" ht="15.75" customHeight="1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  <c r="U943" s="12"/>
      <c r="V943" s="12"/>
      <c r="W943" s="12"/>
      <c r="X943" s="12"/>
      <c r="Y943" s="12"/>
      <c r="Z943" s="12"/>
    </row>
    <row r="944" spans="1:26" ht="15.75" customHeight="1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  <c r="U944" s="12"/>
      <c r="V944" s="12"/>
      <c r="W944" s="12"/>
      <c r="X944" s="12"/>
      <c r="Y944" s="12"/>
      <c r="Z944" s="12"/>
    </row>
    <row r="945" spans="1:26" ht="15.75" customHeight="1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  <c r="U945" s="12"/>
      <c r="V945" s="12"/>
      <c r="W945" s="12"/>
      <c r="X945" s="12"/>
      <c r="Y945" s="12"/>
      <c r="Z945" s="12"/>
    </row>
    <row r="946" spans="1:26" ht="15.75" customHeight="1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  <c r="U946" s="12"/>
      <c r="V946" s="12"/>
      <c r="W946" s="12"/>
      <c r="X946" s="12"/>
      <c r="Y946" s="12"/>
      <c r="Z946" s="12"/>
    </row>
    <row r="947" spans="1:26" ht="15.75" customHeight="1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  <c r="U947" s="12"/>
      <c r="V947" s="12"/>
      <c r="W947" s="12"/>
      <c r="X947" s="12"/>
      <c r="Y947" s="12"/>
      <c r="Z947" s="12"/>
    </row>
    <row r="948" spans="1:26" ht="15.75" customHeight="1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  <c r="U948" s="12"/>
      <c r="V948" s="12"/>
      <c r="W948" s="12"/>
      <c r="X948" s="12"/>
      <c r="Y948" s="12"/>
      <c r="Z948" s="12"/>
    </row>
    <row r="949" spans="1:26" ht="15.75" customHeight="1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  <c r="U949" s="12"/>
      <c r="V949" s="12"/>
      <c r="W949" s="12"/>
      <c r="X949" s="12"/>
      <c r="Y949" s="12"/>
      <c r="Z949" s="12"/>
    </row>
    <row r="950" spans="1:26" ht="15.75" customHeight="1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  <c r="U950" s="12"/>
      <c r="V950" s="12"/>
      <c r="W950" s="12"/>
      <c r="X950" s="12"/>
      <c r="Y950" s="12"/>
      <c r="Z950" s="12"/>
    </row>
    <row r="951" spans="1:26" ht="15.75" customHeight="1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  <c r="U951" s="12"/>
      <c r="V951" s="12"/>
      <c r="W951" s="12"/>
      <c r="X951" s="12"/>
      <c r="Y951" s="12"/>
      <c r="Z951" s="12"/>
    </row>
    <row r="952" spans="1:26" ht="15.75" customHeight="1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  <c r="U952" s="12"/>
      <c r="V952" s="12"/>
      <c r="W952" s="12"/>
      <c r="X952" s="12"/>
      <c r="Y952" s="12"/>
      <c r="Z952" s="12"/>
    </row>
    <row r="953" spans="1:26" ht="15.75" customHeight="1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  <c r="U953" s="12"/>
      <c r="V953" s="12"/>
      <c r="W953" s="12"/>
      <c r="X953" s="12"/>
      <c r="Y953" s="12"/>
      <c r="Z953" s="12"/>
    </row>
    <row r="954" spans="1:26" ht="15.75" customHeight="1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  <c r="U954" s="12"/>
      <c r="V954" s="12"/>
      <c r="W954" s="12"/>
      <c r="X954" s="12"/>
      <c r="Y954" s="12"/>
      <c r="Z954" s="12"/>
    </row>
    <row r="955" spans="1:26" ht="15.75" customHeight="1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  <c r="U955" s="12"/>
      <c r="V955" s="12"/>
      <c r="W955" s="12"/>
      <c r="X955" s="12"/>
      <c r="Y955" s="12"/>
      <c r="Z955" s="12"/>
    </row>
    <row r="956" spans="1:26" ht="15.75" customHeight="1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  <c r="U956" s="12"/>
      <c r="V956" s="12"/>
      <c r="W956" s="12"/>
      <c r="X956" s="12"/>
      <c r="Y956" s="12"/>
      <c r="Z956" s="12"/>
    </row>
    <row r="957" spans="1:26" ht="15.75" customHeight="1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  <c r="U957" s="12"/>
      <c r="V957" s="12"/>
      <c r="W957" s="12"/>
      <c r="X957" s="12"/>
      <c r="Y957" s="12"/>
      <c r="Z957" s="12"/>
    </row>
    <row r="958" spans="1:26" ht="15.75" customHeight="1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  <c r="U958" s="12"/>
      <c r="V958" s="12"/>
      <c r="W958" s="12"/>
      <c r="X958" s="12"/>
      <c r="Y958" s="12"/>
      <c r="Z958" s="12"/>
    </row>
    <row r="959" spans="1:26" ht="15.75" customHeight="1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  <c r="U959" s="12"/>
      <c r="V959" s="12"/>
      <c r="W959" s="12"/>
      <c r="X959" s="12"/>
      <c r="Y959" s="12"/>
      <c r="Z959" s="12"/>
    </row>
    <row r="960" spans="1:26" ht="15.75" customHeight="1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  <c r="U960" s="12"/>
      <c r="V960" s="12"/>
      <c r="W960" s="12"/>
      <c r="X960" s="12"/>
      <c r="Y960" s="12"/>
      <c r="Z960" s="12"/>
    </row>
    <row r="961" spans="1:26" ht="15.75" customHeight="1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  <c r="U961" s="12"/>
      <c r="V961" s="12"/>
      <c r="W961" s="12"/>
      <c r="X961" s="12"/>
      <c r="Y961" s="12"/>
      <c r="Z961" s="12"/>
    </row>
    <row r="962" spans="1:26" ht="15.75" customHeight="1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  <c r="U962" s="12"/>
      <c r="V962" s="12"/>
      <c r="W962" s="12"/>
      <c r="X962" s="12"/>
      <c r="Y962" s="12"/>
      <c r="Z962" s="12"/>
    </row>
    <row r="963" spans="1:26" ht="15.75" customHeight="1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  <c r="U963" s="12"/>
      <c r="V963" s="12"/>
      <c r="W963" s="12"/>
      <c r="X963" s="12"/>
      <c r="Y963" s="12"/>
      <c r="Z963" s="12"/>
    </row>
    <row r="964" spans="1:26" ht="15.75" customHeight="1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  <c r="U964" s="12"/>
      <c r="V964" s="12"/>
      <c r="W964" s="12"/>
      <c r="X964" s="12"/>
      <c r="Y964" s="12"/>
      <c r="Z964" s="12"/>
    </row>
    <row r="965" spans="1:26" ht="15.75" customHeight="1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  <c r="U965" s="12"/>
      <c r="V965" s="12"/>
      <c r="W965" s="12"/>
      <c r="X965" s="12"/>
      <c r="Y965" s="12"/>
      <c r="Z965" s="12"/>
    </row>
    <row r="966" spans="1:26" ht="15.75" customHeight="1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  <c r="U966" s="12"/>
      <c r="V966" s="12"/>
      <c r="W966" s="12"/>
      <c r="X966" s="12"/>
      <c r="Y966" s="12"/>
      <c r="Z966" s="12"/>
    </row>
    <row r="967" spans="1:26" ht="15.75" customHeight="1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  <c r="U967" s="12"/>
      <c r="V967" s="12"/>
      <c r="W967" s="12"/>
      <c r="X967" s="12"/>
      <c r="Y967" s="12"/>
      <c r="Z967" s="12"/>
    </row>
    <row r="968" spans="1:26" ht="15.75" customHeight="1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  <c r="U968" s="12"/>
      <c r="V968" s="12"/>
      <c r="W968" s="12"/>
      <c r="X968" s="12"/>
      <c r="Y968" s="12"/>
      <c r="Z968" s="12"/>
    </row>
    <row r="969" spans="1:26" ht="15.75" customHeight="1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  <c r="U969" s="12"/>
      <c r="V969" s="12"/>
      <c r="W969" s="12"/>
      <c r="X969" s="12"/>
      <c r="Y969" s="12"/>
      <c r="Z969" s="12"/>
    </row>
    <row r="970" spans="1:26" ht="15.75" customHeight="1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  <c r="U970" s="12"/>
      <c r="V970" s="12"/>
      <c r="W970" s="12"/>
      <c r="X970" s="12"/>
      <c r="Y970" s="12"/>
      <c r="Z970" s="12"/>
    </row>
    <row r="971" spans="1:26" ht="15.75" customHeight="1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  <c r="U971" s="12"/>
      <c r="V971" s="12"/>
      <c r="W971" s="12"/>
      <c r="X971" s="12"/>
      <c r="Y971" s="12"/>
      <c r="Z971" s="12"/>
    </row>
    <row r="972" spans="1:26" ht="15.75" customHeight="1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  <c r="U972" s="12"/>
      <c r="V972" s="12"/>
      <c r="W972" s="12"/>
      <c r="X972" s="12"/>
      <c r="Y972" s="12"/>
      <c r="Z972" s="12"/>
    </row>
    <row r="973" spans="1:26" ht="15.75" customHeight="1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  <c r="U973" s="12"/>
      <c r="V973" s="12"/>
      <c r="W973" s="12"/>
      <c r="X973" s="12"/>
      <c r="Y973" s="12"/>
      <c r="Z973" s="12"/>
    </row>
    <row r="974" spans="1:26" ht="15.75" customHeight="1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  <c r="U974" s="12"/>
      <c r="V974" s="12"/>
      <c r="W974" s="12"/>
      <c r="X974" s="12"/>
      <c r="Y974" s="12"/>
      <c r="Z974" s="12"/>
    </row>
    <row r="975" spans="1:26" ht="15.75" customHeight="1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  <c r="U975" s="12"/>
      <c r="V975" s="12"/>
      <c r="W975" s="12"/>
      <c r="X975" s="12"/>
      <c r="Y975" s="12"/>
      <c r="Z975" s="12"/>
    </row>
    <row r="976" spans="1:26" ht="15.75" customHeight="1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  <c r="U976" s="12"/>
      <c r="V976" s="12"/>
      <c r="W976" s="12"/>
      <c r="X976" s="12"/>
      <c r="Y976" s="12"/>
      <c r="Z976" s="12"/>
    </row>
    <row r="977" spans="1:26" ht="15.75" customHeight="1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  <c r="U977" s="12"/>
      <c r="V977" s="12"/>
      <c r="W977" s="12"/>
      <c r="X977" s="12"/>
      <c r="Y977" s="12"/>
      <c r="Z977" s="12"/>
    </row>
    <row r="978" spans="1:26" ht="15.75" customHeight="1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  <c r="U978" s="12"/>
      <c r="V978" s="12"/>
      <c r="W978" s="12"/>
      <c r="X978" s="12"/>
      <c r="Y978" s="12"/>
      <c r="Z978" s="12"/>
    </row>
    <row r="979" spans="1:26" ht="15.75" customHeight="1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  <c r="U979" s="12"/>
      <c r="V979" s="12"/>
      <c r="W979" s="12"/>
      <c r="X979" s="12"/>
      <c r="Y979" s="12"/>
      <c r="Z979" s="12"/>
    </row>
    <row r="980" spans="1:26" ht="15.75" customHeight="1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  <c r="U980" s="12"/>
      <c r="V980" s="12"/>
      <c r="W980" s="12"/>
      <c r="X980" s="12"/>
      <c r="Y980" s="12"/>
      <c r="Z980" s="12"/>
    </row>
    <row r="981" spans="1:26" ht="15.75" customHeight="1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  <c r="U981" s="12"/>
      <c r="V981" s="12"/>
      <c r="W981" s="12"/>
      <c r="X981" s="12"/>
      <c r="Y981" s="12"/>
      <c r="Z981" s="12"/>
    </row>
    <row r="982" spans="1:26" ht="15.75" customHeight="1" x14ac:dyDescent="0.25">
      <c r="A982" s="12"/>
      <c r="B982" s="12"/>
      <c r="C982" s="12"/>
      <c r="D982" s="12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2"/>
      <c r="Q982" s="12"/>
      <c r="R982" s="12"/>
      <c r="S982" s="12"/>
      <c r="T982" s="12"/>
      <c r="U982" s="12"/>
      <c r="V982" s="12"/>
      <c r="W982" s="12"/>
      <c r="X982" s="12"/>
      <c r="Y982" s="12"/>
      <c r="Z982" s="12"/>
    </row>
    <row r="983" spans="1:26" ht="15.75" customHeight="1" x14ac:dyDescent="0.25">
      <c r="A983" s="12"/>
      <c r="B983" s="12"/>
      <c r="C983" s="12"/>
      <c r="D983" s="12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2"/>
      <c r="Q983" s="12"/>
      <c r="R983" s="12"/>
      <c r="S983" s="12"/>
      <c r="T983" s="12"/>
      <c r="U983" s="12"/>
      <c r="V983" s="12"/>
      <c r="W983" s="12"/>
      <c r="X983" s="12"/>
      <c r="Y983" s="12"/>
      <c r="Z983" s="12"/>
    </row>
    <row r="984" spans="1:26" ht="15.75" customHeight="1" x14ac:dyDescent="0.25">
      <c r="A984" s="12"/>
      <c r="B984" s="12"/>
      <c r="C984" s="12"/>
      <c r="D984" s="12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2"/>
      <c r="Q984" s="12"/>
      <c r="R984" s="12"/>
      <c r="S984" s="12"/>
      <c r="T984" s="12"/>
      <c r="U984" s="12"/>
      <c r="V984" s="12"/>
      <c r="W984" s="12"/>
      <c r="X984" s="12"/>
      <c r="Y984" s="12"/>
      <c r="Z984" s="12"/>
    </row>
    <row r="985" spans="1:26" ht="15.75" customHeight="1" x14ac:dyDescent="0.25">
      <c r="A985" s="12"/>
      <c r="B985" s="12"/>
      <c r="C985" s="12"/>
      <c r="D985" s="12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2"/>
      <c r="Q985" s="12"/>
      <c r="R985" s="12"/>
      <c r="S985" s="12"/>
      <c r="T985" s="12"/>
      <c r="U985" s="12"/>
      <c r="V985" s="12"/>
      <c r="W985" s="12"/>
      <c r="X985" s="12"/>
      <c r="Y985" s="12"/>
      <c r="Z985" s="12"/>
    </row>
    <row r="986" spans="1:26" ht="15.75" customHeight="1" x14ac:dyDescent="0.25">
      <c r="A986" s="12"/>
      <c r="B986" s="12"/>
      <c r="C986" s="12"/>
      <c r="D986" s="12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2"/>
      <c r="Q986" s="12"/>
      <c r="R986" s="12"/>
      <c r="S986" s="12"/>
      <c r="T986" s="12"/>
      <c r="U986" s="12"/>
      <c r="V986" s="12"/>
      <c r="W986" s="12"/>
      <c r="X986" s="12"/>
      <c r="Y986" s="12"/>
      <c r="Z986" s="12"/>
    </row>
    <row r="987" spans="1:26" ht="15.75" customHeight="1" x14ac:dyDescent="0.25">
      <c r="A987" s="12"/>
      <c r="B987" s="12"/>
      <c r="C987" s="12"/>
      <c r="D987" s="12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2"/>
      <c r="Q987" s="12"/>
      <c r="R987" s="12"/>
      <c r="S987" s="12"/>
      <c r="T987" s="12"/>
      <c r="U987" s="12"/>
      <c r="V987" s="12"/>
      <c r="W987" s="12"/>
      <c r="X987" s="12"/>
      <c r="Y987" s="12"/>
      <c r="Z987" s="12"/>
    </row>
    <row r="988" spans="1:26" ht="15.75" customHeight="1" x14ac:dyDescent="0.25">
      <c r="A988" s="12"/>
      <c r="B988" s="12"/>
      <c r="C988" s="12"/>
      <c r="D988" s="12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2"/>
      <c r="Q988" s="12"/>
      <c r="R988" s="12"/>
      <c r="S988" s="12"/>
      <c r="T988" s="12"/>
      <c r="U988" s="12"/>
      <c r="V988" s="12"/>
      <c r="W988" s="12"/>
      <c r="X988" s="12"/>
      <c r="Y988" s="12"/>
      <c r="Z988" s="12"/>
    </row>
    <row r="989" spans="1:26" ht="15.75" customHeight="1" x14ac:dyDescent="0.25">
      <c r="A989" s="12"/>
      <c r="B989" s="12"/>
      <c r="C989" s="12"/>
      <c r="D989" s="12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2"/>
      <c r="Q989" s="12"/>
      <c r="R989" s="12"/>
      <c r="S989" s="12"/>
      <c r="T989" s="12"/>
      <c r="U989" s="12"/>
      <c r="V989" s="12"/>
      <c r="W989" s="12"/>
      <c r="X989" s="12"/>
      <c r="Y989" s="12"/>
      <c r="Z989" s="12"/>
    </row>
    <row r="990" spans="1:26" ht="15.75" customHeight="1" x14ac:dyDescent="0.25">
      <c r="A990" s="12"/>
      <c r="B990" s="12"/>
      <c r="C990" s="12"/>
      <c r="D990" s="12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2"/>
      <c r="Q990" s="12"/>
      <c r="R990" s="12"/>
      <c r="S990" s="12"/>
      <c r="T990" s="12"/>
      <c r="U990" s="12"/>
      <c r="V990" s="12"/>
      <c r="W990" s="12"/>
      <c r="X990" s="12"/>
      <c r="Y990" s="12"/>
      <c r="Z990" s="12"/>
    </row>
    <row r="991" spans="1:26" ht="15.75" customHeight="1" x14ac:dyDescent="0.25">
      <c r="A991" s="12"/>
      <c r="B991" s="12"/>
      <c r="C991" s="12"/>
      <c r="D991" s="12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2"/>
      <c r="Q991" s="12"/>
      <c r="R991" s="12"/>
      <c r="S991" s="12"/>
      <c r="T991" s="12"/>
      <c r="U991" s="12"/>
      <c r="V991" s="12"/>
      <c r="W991" s="12"/>
      <c r="X991" s="12"/>
      <c r="Y991" s="12"/>
      <c r="Z991" s="12"/>
    </row>
    <row r="992" spans="1:26" ht="15.75" customHeight="1" x14ac:dyDescent="0.25">
      <c r="A992" s="12"/>
      <c r="B992" s="12"/>
      <c r="C992" s="12"/>
      <c r="D992" s="12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2"/>
      <c r="Q992" s="12"/>
      <c r="R992" s="12"/>
      <c r="S992" s="12"/>
      <c r="T992" s="12"/>
      <c r="U992" s="12"/>
      <c r="V992" s="12"/>
      <c r="W992" s="12"/>
      <c r="X992" s="12"/>
      <c r="Y992" s="12"/>
      <c r="Z992" s="12"/>
    </row>
    <row r="993" spans="1:26" ht="15.75" customHeight="1" x14ac:dyDescent="0.25">
      <c r="A993" s="12"/>
      <c r="B993" s="12"/>
      <c r="C993" s="12"/>
      <c r="D993" s="12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2"/>
      <c r="Q993" s="12"/>
      <c r="R993" s="12"/>
      <c r="S993" s="12"/>
      <c r="T993" s="12"/>
      <c r="U993" s="12"/>
      <c r="V993" s="12"/>
      <c r="W993" s="12"/>
      <c r="X993" s="12"/>
      <c r="Y993" s="12"/>
      <c r="Z993" s="12"/>
    </row>
    <row r="994" spans="1:26" ht="15.75" customHeight="1" x14ac:dyDescent="0.25">
      <c r="A994" s="12"/>
      <c r="B994" s="12"/>
      <c r="C994" s="12"/>
      <c r="D994" s="12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2"/>
      <c r="Q994" s="12"/>
      <c r="R994" s="12"/>
      <c r="S994" s="12"/>
      <c r="T994" s="12"/>
      <c r="U994" s="12"/>
      <c r="V994" s="12"/>
      <c r="W994" s="12"/>
      <c r="X994" s="12"/>
      <c r="Y994" s="12"/>
      <c r="Z994" s="12"/>
    </row>
    <row r="995" spans="1:26" ht="15.75" customHeight="1" x14ac:dyDescent="0.25">
      <c r="A995" s="12"/>
      <c r="B995" s="12"/>
      <c r="C995" s="12"/>
      <c r="D995" s="12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2"/>
      <c r="Q995" s="12"/>
      <c r="R995" s="12"/>
      <c r="S995" s="12"/>
      <c r="T995" s="12"/>
      <c r="U995" s="12"/>
      <c r="V995" s="12"/>
      <c r="W995" s="12"/>
      <c r="X995" s="12"/>
      <c r="Y995" s="12"/>
      <c r="Z995" s="12"/>
    </row>
    <row r="996" spans="1:26" ht="15.75" customHeight="1" x14ac:dyDescent="0.25">
      <c r="A996" s="12"/>
      <c r="B996" s="12"/>
      <c r="C996" s="12"/>
      <c r="D996" s="12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2"/>
      <c r="Q996" s="12"/>
      <c r="R996" s="12"/>
      <c r="S996" s="12"/>
      <c r="T996" s="12"/>
      <c r="U996" s="12"/>
      <c r="V996" s="12"/>
      <c r="W996" s="12"/>
      <c r="X996" s="12"/>
      <c r="Y996" s="12"/>
      <c r="Z996" s="12"/>
    </row>
    <row r="997" spans="1:26" ht="15.75" customHeight="1" x14ac:dyDescent="0.25">
      <c r="A997" s="12"/>
      <c r="B997" s="12"/>
      <c r="C997" s="12"/>
      <c r="D997" s="12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2"/>
      <c r="Q997" s="12"/>
      <c r="R997" s="12"/>
      <c r="S997" s="12"/>
      <c r="T997" s="12"/>
      <c r="U997" s="12"/>
      <c r="V997" s="12"/>
      <c r="W997" s="12"/>
      <c r="X997" s="12"/>
      <c r="Y997" s="12"/>
      <c r="Z997" s="12"/>
    </row>
    <row r="998" spans="1:26" ht="15.75" customHeight="1" x14ac:dyDescent="0.25">
      <c r="A998" s="12"/>
      <c r="B998" s="12"/>
      <c r="C998" s="12"/>
      <c r="D998" s="12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2"/>
      <c r="Q998" s="12"/>
      <c r="R998" s="12"/>
      <c r="S998" s="12"/>
      <c r="T998" s="12"/>
      <c r="U998" s="12"/>
      <c r="V998" s="12"/>
      <c r="W998" s="12"/>
      <c r="X998" s="12"/>
      <c r="Y998" s="12"/>
      <c r="Z998" s="12"/>
    </row>
    <row r="999" spans="1:26" ht="15.75" customHeight="1" x14ac:dyDescent="0.25">
      <c r="A999" s="12"/>
      <c r="B999" s="12"/>
      <c r="C999" s="12"/>
      <c r="D999" s="12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2"/>
      <c r="Q999" s="12"/>
      <c r="R999" s="12"/>
      <c r="S999" s="12"/>
      <c r="T999" s="12"/>
      <c r="U999" s="12"/>
      <c r="V999" s="12"/>
      <c r="W999" s="12"/>
      <c r="X999" s="12"/>
      <c r="Y999" s="12"/>
      <c r="Z999" s="12"/>
    </row>
    <row r="1000" spans="1:26" ht="15.75" customHeight="1" x14ac:dyDescent="0.25">
      <c r="A1000" s="12"/>
      <c r="B1000" s="12"/>
      <c r="C1000" s="12"/>
      <c r="D1000" s="12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2"/>
      <c r="Q1000" s="12"/>
      <c r="R1000" s="12"/>
      <c r="S1000" s="12"/>
      <c r="T1000" s="12"/>
      <c r="U1000" s="12"/>
      <c r="V1000" s="12"/>
      <c r="W1000" s="12"/>
      <c r="X1000" s="12"/>
      <c r="Y1000" s="12"/>
      <c r="Z1000" s="12"/>
    </row>
    <row r="1001" spans="1:26" ht="15.75" customHeight="1" x14ac:dyDescent="0.25">
      <c r="A1001" s="12"/>
      <c r="B1001" s="12"/>
      <c r="C1001" s="12"/>
      <c r="D1001" s="12"/>
      <c r="E1001" s="12"/>
      <c r="F1001" s="12"/>
      <c r="G1001" s="12"/>
      <c r="H1001" s="12"/>
      <c r="I1001" s="12"/>
      <c r="J1001" s="12"/>
      <c r="K1001" s="12"/>
      <c r="L1001" s="12"/>
      <c r="M1001" s="12"/>
      <c r="N1001" s="12"/>
      <c r="O1001" s="12"/>
      <c r="P1001" s="12"/>
      <c r="Q1001" s="12"/>
      <c r="R1001" s="12"/>
      <c r="S1001" s="12"/>
      <c r="T1001" s="12"/>
      <c r="U1001" s="12"/>
      <c r="V1001" s="12"/>
      <c r="W1001" s="12"/>
      <c r="X1001" s="12"/>
      <c r="Y1001" s="12"/>
      <c r="Z1001" s="12"/>
    </row>
    <row r="1002" spans="1:26" ht="15.75" customHeight="1" x14ac:dyDescent="0.25">
      <c r="A1002" s="12"/>
      <c r="B1002" s="12"/>
      <c r="C1002" s="12"/>
      <c r="D1002" s="12"/>
      <c r="E1002" s="12"/>
      <c r="F1002" s="12"/>
      <c r="G1002" s="12"/>
      <c r="H1002" s="12"/>
      <c r="I1002" s="12"/>
      <c r="J1002" s="12"/>
      <c r="K1002" s="12"/>
      <c r="L1002" s="12"/>
      <c r="M1002" s="12"/>
      <c r="N1002" s="12"/>
      <c r="O1002" s="12"/>
      <c r="P1002" s="12"/>
      <c r="Q1002" s="12"/>
      <c r="R1002" s="12"/>
      <c r="S1002" s="12"/>
      <c r="T1002" s="12"/>
      <c r="U1002" s="12"/>
      <c r="V1002" s="12"/>
      <c r="W1002" s="12"/>
      <c r="X1002" s="12"/>
      <c r="Y1002" s="12"/>
      <c r="Z1002" s="12"/>
    </row>
    <row r="1003" spans="1:26" ht="15.75" customHeight="1" x14ac:dyDescent="0.25">
      <c r="A1003" s="12"/>
      <c r="B1003" s="12"/>
      <c r="C1003" s="12"/>
      <c r="D1003" s="12"/>
      <c r="E1003" s="12"/>
      <c r="F1003" s="12"/>
      <c r="G1003" s="12"/>
      <c r="H1003" s="12"/>
      <c r="I1003" s="12"/>
      <c r="J1003" s="12"/>
      <c r="K1003" s="12"/>
      <c r="L1003" s="12"/>
      <c r="M1003" s="12"/>
      <c r="N1003" s="12"/>
      <c r="O1003" s="12"/>
      <c r="P1003" s="12"/>
      <c r="Q1003" s="12"/>
      <c r="R1003" s="12"/>
      <c r="S1003" s="12"/>
      <c r="T1003" s="12"/>
      <c r="U1003" s="12"/>
      <c r="V1003" s="12"/>
      <c r="W1003" s="12"/>
      <c r="X1003" s="12"/>
      <c r="Y1003" s="12"/>
      <c r="Z1003" s="12"/>
    </row>
    <row r="1004" spans="1:26" ht="15.75" customHeight="1" x14ac:dyDescent="0.25">
      <c r="A1004" s="12"/>
      <c r="B1004" s="12"/>
      <c r="C1004" s="12"/>
      <c r="D1004" s="12"/>
      <c r="E1004" s="12"/>
      <c r="F1004" s="12"/>
      <c r="G1004" s="12"/>
      <c r="H1004" s="12"/>
      <c r="I1004" s="12"/>
      <c r="J1004" s="12"/>
      <c r="K1004" s="12"/>
      <c r="L1004" s="12"/>
      <c r="M1004" s="12"/>
      <c r="N1004" s="12"/>
      <c r="O1004" s="12"/>
      <c r="P1004" s="12"/>
      <c r="Q1004" s="12"/>
      <c r="R1004" s="12"/>
      <c r="S1004" s="12"/>
      <c r="T1004" s="12"/>
      <c r="U1004" s="12"/>
      <c r="V1004" s="12"/>
      <c r="W1004" s="12"/>
      <c r="X1004" s="12"/>
      <c r="Y1004" s="12"/>
      <c r="Z1004" s="12"/>
    </row>
    <row r="1005" spans="1:26" ht="15.75" customHeight="1" x14ac:dyDescent="0.25">
      <c r="A1005" s="12"/>
      <c r="B1005" s="12"/>
      <c r="C1005" s="12"/>
      <c r="D1005" s="12"/>
      <c r="E1005" s="12"/>
      <c r="F1005" s="12"/>
      <c r="G1005" s="12"/>
      <c r="H1005" s="12"/>
      <c r="I1005" s="12"/>
      <c r="J1005" s="12"/>
      <c r="K1005" s="12"/>
      <c r="L1005" s="12"/>
      <c r="M1005" s="12"/>
      <c r="N1005" s="12"/>
      <c r="O1005" s="12"/>
      <c r="P1005" s="12"/>
      <c r="Q1005" s="12"/>
      <c r="R1005" s="12"/>
      <c r="S1005" s="12"/>
      <c r="T1005" s="12"/>
      <c r="U1005" s="12"/>
      <c r="V1005" s="12"/>
      <c r="W1005" s="12"/>
      <c r="X1005" s="12"/>
      <c r="Y1005" s="12"/>
      <c r="Z1005" s="12"/>
    </row>
    <row r="1006" spans="1:26" ht="15.75" customHeight="1" x14ac:dyDescent="0.25">
      <c r="A1006" s="12"/>
      <c r="B1006" s="12"/>
      <c r="C1006" s="12"/>
      <c r="D1006" s="12"/>
      <c r="E1006" s="12"/>
      <c r="F1006" s="12"/>
      <c r="G1006" s="12"/>
      <c r="H1006" s="12"/>
      <c r="I1006" s="12"/>
      <c r="J1006" s="12"/>
      <c r="K1006" s="12"/>
      <c r="L1006" s="12"/>
      <c r="M1006" s="12"/>
      <c r="N1006" s="12"/>
      <c r="O1006" s="12"/>
      <c r="P1006" s="12"/>
      <c r="Q1006" s="12"/>
      <c r="R1006" s="12"/>
      <c r="S1006" s="12"/>
      <c r="T1006" s="12"/>
      <c r="U1006" s="12"/>
      <c r="V1006" s="12"/>
      <c r="W1006" s="12"/>
      <c r="X1006" s="12"/>
      <c r="Y1006" s="12"/>
      <c r="Z1006" s="12"/>
    </row>
    <row r="1007" spans="1:26" ht="15.75" customHeight="1" x14ac:dyDescent="0.25">
      <c r="A1007" s="12"/>
      <c r="B1007" s="12"/>
      <c r="C1007" s="12"/>
      <c r="D1007" s="12"/>
      <c r="E1007" s="12"/>
      <c r="F1007" s="12"/>
      <c r="G1007" s="12"/>
      <c r="H1007" s="12"/>
      <c r="I1007" s="12"/>
      <c r="J1007" s="12"/>
      <c r="K1007" s="12"/>
      <c r="L1007" s="12"/>
      <c r="M1007" s="12"/>
      <c r="N1007" s="12"/>
      <c r="O1007" s="12"/>
      <c r="P1007" s="12"/>
      <c r="Q1007" s="12"/>
      <c r="R1007" s="12"/>
      <c r="S1007" s="12"/>
      <c r="T1007" s="12"/>
      <c r="U1007" s="12"/>
      <c r="V1007" s="12"/>
      <c r="W1007" s="12"/>
      <c r="X1007" s="12"/>
      <c r="Y1007" s="12"/>
      <c r="Z1007" s="12"/>
    </row>
    <row r="1008" spans="1:26" ht="15.75" customHeight="1" x14ac:dyDescent="0.25">
      <c r="A1008" s="12"/>
      <c r="B1008" s="12"/>
      <c r="C1008" s="12"/>
      <c r="D1008" s="12"/>
      <c r="E1008" s="12"/>
      <c r="F1008" s="12"/>
      <c r="G1008" s="12"/>
      <c r="H1008" s="12"/>
      <c r="I1008" s="12"/>
      <c r="J1008" s="12"/>
      <c r="K1008" s="12"/>
      <c r="L1008" s="12"/>
      <c r="M1008" s="12"/>
      <c r="N1008" s="12"/>
      <c r="O1008" s="12"/>
      <c r="P1008" s="12"/>
      <c r="Q1008" s="12"/>
      <c r="R1008" s="12"/>
      <c r="S1008" s="12"/>
      <c r="T1008" s="12"/>
      <c r="U1008" s="12"/>
      <c r="V1008" s="12"/>
      <c r="W1008" s="12"/>
      <c r="X1008" s="12"/>
      <c r="Y1008" s="12"/>
      <c r="Z1008" s="12"/>
    </row>
  </sheetData>
  <mergeCells count="6">
    <mergeCell ref="B42:C42"/>
    <mergeCell ref="A7:D7"/>
    <mergeCell ref="A8:D8"/>
    <mergeCell ref="A9:D9"/>
    <mergeCell ref="A10:D10"/>
    <mergeCell ref="B38:C38"/>
  </mergeCells>
  <pageMargins left="0.7" right="0.7" top="0.75" bottom="0.75" header="0" footer="0"/>
  <pageSetup scale="83" orientation="portrait" r:id="rId1"/>
  <colBreaks count="1" manualBreakCount="1">
    <brk id="4" max="47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5"/>
  <sheetViews>
    <sheetView view="pageBreakPreview" topLeftCell="A7" zoomScaleNormal="100" zoomScaleSheetLayoutView="100" workbookViewId="0">
      <selection activeCell="G18" sqref="G18"/>
    </sheetView>
  </sheetViews>
  <sheetFormatPr baseColWidth="10" defaultColWidth="14.42578125" defaultRowHeight="15" customHeight="1" x14ac:dyDescent="0.25"/>
  <cols>
    <col min="1" max="1" width="43.42578125" customWidth="1"/>
    <col min="2" max="2" width="17.42578125" customWidth="1"/>
    <col min="3" max="3" width="18.42578125" customWidth="1"/>
    <col min="4" max="4" width="9.42578125" customWidth="1"/>
    <col min="5" max="5" width="15.85546875" customWidth="1"/>
    <col min="6" max="6" width="27" customWidth="1"/>
    <col min="7" max="7" width="27.28515625" customWidth="1"/>
    <col min="8" max="26" width="11.42578125" customWidth="1"/>
  </cols>
  <sheetData>
    <row r="1" spans="1:26" s="82" customFormat="1" ht="15" customHeight="1" x14ac:dyDescent="0.25"/>
    <row r="2" spans="1:26" s="82" customFormat="1" ht="15" customHeight="1" x14ac:dyDescent="0.25"/>
    <row r="3" spans="1:26" s="82" customFormat="1" ht="15" customHeight="1" x14ac:dyDescent="0.25"/>
    <row r="4" spans="1:26" s="82" customFormat="1" ht="15" customHeight="1" x14ac:dyDescent="0.25"/>
    <row r="5" spans="1:26" s="82" customFormat="1" ht="15" customHeight="1" x14ac:dyDescent="0.25"/>
    <row r="6" spans="1:26" s="82" customFormat="1" ht="15" customHeight="1" x14ac:dyDescent="0.25"/>
    <row r="7" spans="1:26" ht="15.75" customHeight="1" x14ac:dyDescent="0.35">
      <c r="A7" s="476" t="s">
        <v>205</v>
      </c>
      <c r="B7" s="474"/>
      <c r="C7" s="474"/>
      <c r="D7" s="474"/>
      <c r="E7" s="474"/>
      <c r="F7" s="474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25">
      <c r="A8" s="470" t="s">
        <v>43</v>
      </c>
      <c r="B8" s="477"/>
      <c r="C8" s="477"/>
      <c r="D8" s="477"/>
      <c r="E8" s="477"/>
      <c r="F8" s="477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25">
      <c r="A9" s="470" t="s">
        <v>243</v>
      </c>
      <c r="B9" s="477"/>
      <c r="C9" s="477"/>
      <c r="D9" s="477"/>
      <c r="E9" s="477"/>
      <c r="F9" s="477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25">
      <c r="A10" s="478" t="s">
        <v>0</v>
      </c>
      <c r="B10" s="479"/>
      <c r="C10" s="479"/>
      <c r="D10" s="479"/>
      <c r="E10" s="479"/>
      <c r="F10" s="479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25">
      <c r="A11" s="55"/>
      <c r="B11" s="55"/>
      <c r="C11" s="58"/>
      <c r="D11" s="55"/>
      <c r="E11" s="55"/>
      <c r="F11" s="5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58.5" customHeight="1" x14ac:dyDescent="0.25">
      <c r="A12" s="123"/>
      <c r="B12" s="124" t="s">
        <v>44</v>
      </c>
      <c r="C12" s="124" t="s">
        <v>45</v>
      </c>
      <c r="D12" s="124" t="s">
        <v>46</v>
      </c>
      <c r="E12" s="124" t="s">
        <v>47</v>
      </c>
      <c r="F12" s="125" t="s">
        <v>48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25">
      <c r="A13" s="56" t="s">
        <v>185</v>
      </c>
      <c r="B13" s="421">
        <v>5707203</v>
      </c>
      <c r="C13" s="421"/>
      <c r="D13" s="421"/>
      <c r="E13" s="418">
        <v>3548867</v>
      </c>
      <c r="F13" s="419">
        <v>9256070</v>
      </c>
      <c r="G13" s="2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25">
      <c r="A14" s="58" t="s">
        <v>49</v>
      </c>
      <c r="B14" s="421"/>
      <c r="C14" s="421"/>
      <c r="D14" s="421"/>
      <c r="E14" s="418"/>
      <c r="F14" s="419">
        <f t="shared" ref="F14:F15" si="0">SUM(B14:E14)</f>
        <v>0</v>
      </c>
      <c r="G14" s="2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25">
      <c r="A15" s="58" t="s">
        <v>50</v>
      </c>
      <c r="B15" s="421"/>
      <c r="C15" s="421"/>
      <c r="D15" s="421"/>
      <c r="E15" s="418"/>
      <c r="F15" s="419">
        <f t="shared" si="0"/>
        <v>0</v>
      </c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25">
      <c r="A16" s="119" t="s">
        <v>51</v>
      </c>
      <c r="B16" s="424"/>
      <c r="C16" s="424"/>
      <c r="D16" s="424"/>
      <c r="E16" s="420">
        <v>853390</v>
      </c>
      <c r="F16" s="448" t="s">
        <v>268</v>
      </c>
      <c r="G16" s="342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25">
      <c r="A17" s="119" t="s">
        <v>52</v>
      </c>
      <c r="B17" s="424"/>
      <c r="C17" s="424"/>
      <c r="D17" s="424"/>
      <c r="E17" s="424" t="s">
        <v>269</v>
      </c>
      <c r="F17" s="448">
        <v>-294010.28999999998</v>
      </c>
      <c r="G17" s="27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26" t="s">
        <v>185</v>
      </c>
      <c r="B18" s="421">
        <f>SUM(B13:B17)</f>
        <v>5707203</v>
      </c>
      <c r="C18" s="421"/>
      <c r="D18" s="421"/>
      <c r="E18" s="419">
        <f>SUM(E13:E17)</f>
        <v>4402257</v>
      </c>
      <c r="F18" s="419">
        <f>F13+F16+F17</f>
        <v>9815449.7100000009</v>
      </c>
      <c r="G18" s="6"/>
      <c r="H18" s="126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15.75" customHeight="1" x14ac:dyDescent="0.25">
      <c r="A19" s="56"/>
      <c r="B19" s="424"/>
      <c r="C19" s="424"/>
      <c r="D19" s="424"/>
      <c r="E19" s="424"/>
      <c r="F19" s="425"/>
      <c r="G19" s="3"/>
      <c r="H19" s="126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spans="1:26" ht="15.75" customHeight="1" x14ac:dyDescent="0.25">
      <c r="A20" s="120" t="s">
        <v>49</v>
      </c>
      <c r="B20" s="424"/>
      <c r="C20" s="424"/>
      <c r="D20" s="424"/>
      <c r="E20" s="424"/>
      <c r="F20" s="425">
        <f t="shared" ref="F20:F22" si="1">SUM(B20:E20)</f>
        <v>0</v>
      </c>
      <c r="G20" s="6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20" t="s">
        <v>50</v>
      </c>
      <c r="B21" s="424"/>
      <c r="C21" s="424"/>
      <c r="D21" s="424"/>
      <c r="E21" s="424"/>
      <c r="F21" s="425">
        <f t="shared" si="1"/>
        <v>0</v>
      </c>
      <c r="G21" s="3">
        <f>+D13+D17</f>
        <v>0</v>
      </c>
      <c r="H21" s="3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20" t="s">
        <v>53</v>
      </c>
      <c r="B22" s="424"/>
      <c r="C22" s="424"/>
      <c r="D22" s="424"/>
      <c r="E22" s="424"/>
      <c r="F22" s="425">
        <f t="shared" si="1"/>
        <v>0</v>
      </c>
      <c r="G22" s="1"/>
      <c r="H22" s="3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s="393" customFormat="1" ht="15.75" customHeight="1" x14ac:dyDescent="0.25">
      <c r="A23" s="119" t="s">
        <v>51</v>
      </c>
      <c r="B23" s="424"/>
      <c r="C23" s="424"/>
      <c r="D23" s="424"/>
      <c r="E23" s="424">
        <v>1630415</v>
      </c>
      <c r="F23" s="425">
        <f>SUM(C23:E23)</f>
        <v>1630415</v>
      </c>
      <c r="G23" s="392"/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spans="1:26" ht="15.75" customHeight="1" x14ac:dyDescent="0.25">
      <c r="A24" s="120" t="s">
        <v>52</v>
      </c>
      <c r="B24" s="424"/>
      <c r="C24" s="424"/>
      <c r="D24" s="424"/>
      <c r="E24" s="424">
        <v>1605900.25</v>
      </c>
      <c r="F24" s="425">
        <v>1605900.25</v>
      </c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thickBot="1" x14ac:dyDescent="0.3">
      <c r="A25" s="344" t="s">
        <v>270</v>
      </c>
      <c r="B25" s="422">
        <f>B18</f>
        <v>5707203</v>
      </c>
      <c r="C25" s="422"/>
      <c r="D25" s="422"/>
      <c r="E25" s="422">
        <f>E18+E23+E24</f>
        <v>7638572.25</v>
      </c>
      <c r="F25" s="423">
        <f>+F18+F23+F24</f>
        <v>13051764.960000001</v>
      </c>
      <c r="G25" s="3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thickTop="1" x14ac:dyDescent="0.25">
      <c r="A26" s="56"/>
      <c r="B26" s="78"/>
      <c r="C26" s="78"/>
      <c r="D26" s="78"/>
      <c r="E26" s="78"/>
      <c r="F26" s="7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56"/>
      <c r="B27" s="121"/>
      <c r="C27" s="121"/>
      <c r="D27" s="121"/>
      <c r="E27" s="121"/>
      <c r="F27" s="122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97"/>
      <c r="B28" s="83"/>
      <c r="C28" s="83"/>
      <c r="D28" s="83"/>
      <c r="E28" s="83"/>
      <c r="F28" s="74"/>
      <c r="G28" s="3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83"/>
      <c r="B29" s="83"/>
      <c r="C29" s="74">
        <f>+E18+E23</f>
        <v>6032672</v>
      </c>
      <c r="D29" s="83"/>
      <c r="E29" s="83"/>
      <c r="F29" s="74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4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44" t="s">
        <v>209</v>
      </c>
      <c r="B31" s="467"/>
      <c r="C31" s="467"/>
      <c r="D31" s="467" t="s">
        <v>210</v>
      </c>
      <c r="E31" s="467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6" ht="15.75" customHeight="1" x14ac:dyDescent="0.25">
      <c r="A34" s="144"/>
      <c r="B34" s="1"/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6" ht="15.75" customHeight="1" x14ac:dyDescent="0.25">
      <c r="A35" s="144" t="s">
        <v>211</v>
      </c>
      <c r="B35" s="467"/>
      <c r="C35" s="467"/>
      <c r="D35" s="467" t="s">
        <v>212</v>
      </c>
      <c r="E35" s="467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6" ht="15.75" customHeight="1" x14ac:dyDescent="0.25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</sheetData>
  <mergeCells count="8">
    <mergeCell ref="B35:C35"/>
    <mergeCell ref="D35:E35"/>
    <mergeCell ref="A7:F7"/>
    <mergeCell ref="A8:F8"/>
    <mergeCell ref="A9:F9"/>
    <mergeCell ref="A10:F10"/>
    <mergeCell ref="B31:C31"/>
    <mergeCell ref="D31:E31"/>
  </mergeCells>
  <pageMargins left="0.70866141732283472" right="0.70866141732283472" top="0.74803149606299213" bottom="0.74803149606299213" header="0" footer="0"/>
  <pageSetup scale="76" orientation="landscape" r:id="rId1"/>
  <ignoredErrors>
    <ignoredError sqref="F16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B1006"/>
  <sheetViews>
    <sheetView tabSelected="1" view="pageBreakPreview" topLeftCell="A4" zoomScaleNormal="100" zoomScaleSheetLayoutView="100" workbookViewId="0">
      <selection activeCell="E44" sqref="E44"/>
    </sheetView>
  </sheetViews>
  <sheetFormatPr baseColWidth="10" defaultColWidth="14.42578125" defaultRowHeight="15" customHeight="1" x14ac:dyDescent="0.25"/>
  <cols>
    <col min="1" max="1" width="57.85546875" customWidth="1"/>
    <col min="2" max="2" width="17.85546875" customWidth="1"/>
    <col min="3" max="3" width="3.85546875" hidden="1" customWidth="1"/>
    <col min="4" max="4" width="21.42578125" customWidth="1"/>
    <col min="5" max="5" width="20.5703125" customWidth="1"/>
    <col min="6" max="6" width="24.7109375" customWidth="1"/>
    <col min="7" max="7" width="21" customWidth="1"/>
    <col min="8" max="26" width="11.42578125" customWidth="1"/>
  </cols>
  <sheetData>
    <row r="1" spans="1:28" s="82" customFormat="1" ht="15" customHeight="1" x14ac:dyDescent="0.25"/>
    <row r="2" spans="1:28" s="82" customFormat="1" ht="15" customHeight="1" x14ac:dyDescent="0.25"/>
    <row r="3" spans="1:28" s="82" customFormat="1" ht="15" customHeight="1" x14ac:dyDescent="0.25"/>
    <row r="4" spans="1:28" s="82" customFormat="1" ht="15" customHeight="1" x14ac:dyDescent="0.25"/>
    <row r="5" spans="1:28" s="82" customFormat="1" ht="15" customHeight="1" x14ac:dyDescent="0.25"/>
    <row r="6" spans="1:28" s="82" customFormat="1" ht="15" customHeight="1" x14ac:dyDescent="0.25"/>
    <row r="7" spans="1:28" ht="15.75" customHeight="1" x14ac:dyDescent="0.25">
      <c r="A7" s="480"/>
      <c r="B7" s="480"/>
      <c r="C7" s="480"/>
      <c r="D7" s="480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8" ht="15.75" customHeight="1" x14ac:dyDescent="0.25">
      <c r="A8" s="481" t="s">
        <v>1</v>
      </c>
      <c r="B8" s="471"/>
      <c r="C8" s="471"/>
      <c r="D8" s="47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8" ht="15.75" customHeight="1" x14ac:dyDescent="0.25">
      <c r="A9" s="481" t="s">
        <v>243</v>
      </c>
      <c r="B9" s="471"/>
      <c r="C9" s="471"/>
      <c r="D9" s="471"/>
      <c r="E9" s="327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8" ht="15.75" customHeight="1" x14ac:dyDescent="0.25">
      <c r="A10" s="482" t="s">
        <v>0</v>
      </c>
      <c r="B10" s="483"/>
      <c r="C10" s="483"/>
      <c r="D10" s="483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8" ht="15.75" customHeight="1" x14ac:dyDescent="0.25">
      <c r="A11" s="127"/>
      <c r="B11" s="83"/>
      <c r="C11" s="83"/>
      <c r="D11" s="128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8" ht="15.75" customHeight="1" x14ac:dyDescent="0.25">
      <c r="A12" s="129" t="s">
        <v>2</v>
      </c>
      <c r="B12" s="83"/>
      <c r="C12" s="83"/>
      <c r="D12" s="128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8" ht="15.75" customHeight="1" x14ac:dyDescent="0.25">
      <c r="A13" s="130"/>
      <c r="B13" s="83"/>
      <c r="C13" s="83"/>
      <c r="D13" s="128"/>
      <c r="E13" s="1"/>
      <c r="F13" s="1"/>
      <c r="G13" s="316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8" ht="15.75" customHeight="1" x14ac:dyDescent="0.25">
      <c r="A14" s="83"/>
      <c r="B14" s="131">
        <v>2023</v>
      </c>
      <c r="C14" s="131">
        <v>2020</v>
      </c>
      <c r="D14" s="131">
        <v>2022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8" ht="15.75" customHeight="1" x14ac:dyDescent="0.25">
      <c r="A15" s="271"/>
      <c r="B15" s="146"/>
      <c r="C15" s="146"/>
      <c r="D15" s="304"/>
      <c r="E15" s="132"/>
      <c r="F15" s="12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ht="15.75" hidden="1" customHeight="1" x14ac:dyDescent="0.25">
      <c r="A16" s="309" t="s">
        <v>3</v>
      </c>
      <c r="B16" s="133"/>
      <c r="C16" s="133"/>
      <c r="D16" s="305">
        <v>0</v>
      </c>
      <c r="E16" s="134"/>
      <c r="F16" s="12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ht="15.75" hidden="1" customHeight="1" x14ac:dyDescent="0.25">
      <c r="A17" s="309" t="s">
        <v>4</v>
      </c>
      <c r="B17" s="133"/>
      <c r="C17" s="133"/>
      <c r="D17" s="305">
        <v>0</v>
      </c>
      <c r="E17" s="134"/>
      <c r="F17" s="12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ht="15.75" hidden="1" customHeight="1" x14ac:dyDescent="0.25">
      <c r="A18" s="309" t="s">
        <v>5</v>
      </c>
      <c r="B18" s="133"/>
      <c r="C18" s="133"/>
      <c r="D18" s="306"/>
      <c r="E18" s="59"/>
      <c r="F18" s="12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s="393" customFormat="1" ht="15.75" customHeight="1" x14ac:dyDescent="0.25">
      <c r="A19" s="311" t="s">
        <v>6</v>
      </c>
      <c r="B19" s="363">
        <f>34500000+304937.7</f>
        <v>34804937.700000003</v>
      </c>
      <c r="C19" s="136"/>
      <c r="D19" s="307">
        <v>30000000</v>
      </c>
      <c r="F19" s="47"/>
      <c r="G19" s="394"/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</row>
    <row r="20" spans="1:28" ht="15.75" hidden="1" customHeight="1" x14ac:dyDescent="0.25">
      <c r="A20" s="310" t="s">
        <v>7</v>
      </c>
      <c r="B20" s="308"/>
      <c r="C20" s="135"/>
      <c r="D20" s="27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8" ht="15.75" hidden="1" customHeight="1" x14ac:dyDescent="0.25">
      <c r="A21" s="310" t="s">
        <v>8</v>
      </c>
      <c r="B21" s="308"/>
      <c r="C21" s="135"/>
      <c r="D21" s="27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8" ht="15.75" hidden="1" customHeight="1" x14ac:dyDescent="0.25">
      <c r="A22" s="310" t="s">
        <v>9</v>
      </c>
      <c r="B22" s="308"/>
      <c r="C22" s="135"/>
      <c r="D22" s="27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8" ht="15.75" customHeight="1" x14ac:dyDescent="0.25">
      <c r="A23" s="311" t="s">
        <v>10</v>
      </c>
      <c r="B23" s="363">
        <v>0</v>
      </c>
      <c r="C23" s="135"/>
      <c r="D23" s="272">
        <v>104373.89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8" ht="15.75" customHeight="1" x14ac:dyDescent="0.25">
      <c r="A24" s="310" t="s">
        <v>11</v>
      </c>
      <c r="B24" s="308">
        <v>-18267062.280000001</v>
      </c>
      <c r="C24" s="135"/>
      <c r="D24" s="272">
        <v>-18263527.18</v>
      </c>
      <c r="E24" s="345"/>
      <c r="F24" s="1"/>
      <c r="G24" s="379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8" ht="15.75" customHeight="1" x14ac:dyDescent="0.25">
      <c r="A25" s="310" t="s">
        <v>191</v>
      </c>
      <c r="B25" s="308">
        <v>-2372965.48</v>
      </c>
      <c r="C25" s="135"/>
      <c r="D25" s="377">
        <v>-2351027</v>
      </c>
      <c r="E25" s="378"/>
      <c r="F25" s="2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8" ht="15.75" customHeight="1" x14ac:dyDescent="0.25">
      <c r="A26" s="311" t="s">
        <v>12</v>
      </c>
      <c r="B26" s="59">
        <v>-3179199.52</v>
      </c>
      <c r="C26" s="136"/>
      <c r="D26" s="307">
        <v>-5533088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8" ht="15.75" customHeight="1" x14ac:dyDescent="0.25">
      <c r="A27" s="136" t="s">
        <v>13</v>
      </c>
      <c r="B27" s="59">
        <v>-8032955.5999999996</v>
      </c>
      <c r="C27" s="136"/>
      <c r="D27" s="348">
        <v>-666789</v>
      </c>
      <c r="F27" s="1" t="s">
        <v>176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8" ht="15.75" customHeight="1" thickBot="1" x14ac:dyDescent="0.3">
      <c r="A28" s="137" t="s">
        <v>14</v>
      </c>
      <c r="B28" s="288">
        <f>SUM(B19:B27)</f>
        <v>2952754.8200000022</v>
      </c>
      <c r="C28" s="289"/>
      <c r="D28" s="349">
        <f>+D19+D23+D24+D25+D26+D27</f>
        <v>3289942.7100000009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8" ht="15.75" customHeight="1" thickTop="1" x14ac:dyDescent="0.25">
      <c r="A29" s="138"/>
      <c r="B29" s="138"/>
      <c r="C29" s="138"/>
      <c r="D29" s="69"/>
      <c r="E29" s="303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8" ht="15.75" customHeight="1" x14ac:dyDescent="0.25">
      <c r="A30" s="139" t="s">
        <v>15</v>
      </c>
      <c r="B30" s="139"/>
      <c r="C30" s="139"/>
      <c r="D30" s="140"/>
      <c r="E30" s="140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8" ht="15.75" hidden="1" customHeight="1" x14ac:dyDescent="0.25">
      <c r="A31" s="141" t="s">
        <v>16</v>
      </c>
      <c r="B31" s="141"/>
      <c r="C31" s="141"/>
      <c r="D31" s="59"/>
      <c r="E31" s="5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8" ht="15.75" hidden="1" customHeight="1" x14ac:dyDescent="0.25">
      <c r="A32" s="133" t="s">
        <v>17</v>
      </c>
      <c r="B32" s="133"/>
      <c r="C32" s="133"/>
      <c r="D32" s="59"/>
      <c r="E32" s="5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5.75" hidden="1" customHeight="1" x14ac:dyDescent="0.25">
      <c r="A33" s="133" t="s">
        <v>18</v>
      </c>
      <c r="B33" s="133"/>
      <c r="C33" s="133"/>
      <c r="D33" s="59"/>
      <c r="E33" s="5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5.75" hidden="1" customHeight="1" x14ac:dyDescent="0.25">
      <c r="A34" s="133" t="s">
        <v>19</v>
      </c>
      <c r="B34" s="133"/>
      <c r="C34" s="133"/>
      <c r="D34" s="59"/>
      <c r="E34" s="59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15.75" hidden="1" customHeight="1" x14ac:dyDescent="0.25">
      <c r="A35" s="133" t="s">
        <v>20</v>
      </c>
      <c r="B35" s="133"/>
      <c r="C35" s="133"/>
      <c r="D35" s="59"/>
      <c r="E35" s="59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15.75" hidden="1" customHeight="1" x14ac:dyDescent="0.25">
      <c r="A36" s="133" t="s">
        <v>10</v>
      </c>
      <c r="B36" s="133"/>
      <c r="C36" s="133"/>
      <c r="D36" s="59"/>
      <c r="E36" s="5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2.5" customHeight="1" x14ac:dyDescent="0.25">
      <c r="A37" s="136" t="s">
        <v>21</v>
      </c>
      <c r="B37" s="442">
        <v>-2011903.67</v>
      </c>
      <c r="C37" s="136"/>
      <c r="D37" s="147">
        <v>-1524409.48</v>
      </c>
      <c r="E37" s="31"/>
      <c r="F37" s="3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15.75" hidden="1" customHeight="1" x14ac:dyDescent="0.25">
      <c r="A38" s="133" t="s">
        <v>22</v>
      </c>
      <c r="B38" s="133"/>
      <c r="C38" s="133"/>
      <c r="D38" s="59"/>
      <c r="E38" s="5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15.75" hidden="1" customHeight="1" x14ac:dyDescent="0.25">
      <c r="A39" s="133" t="s">
        <v>23</v>
      </c>
      <c r="B39" s="133"/>
      <c r="C39" s="133"/>
      <c r="D39" s="59"/>
      <c r="E39" s="5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5.75" hidden="1" customHeight="1" x14ac:dyDescent="0.25">
      <c r="A40" s="133" t="s">
        <v>24</v>
      </c>
      <c r="B40" s="133"/>
      <c r="C40" s="133"/>
      <c r="D40" s="59"/>
      <c r="E40" s="5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15.75" hidden="1" customHeight="1" x14ac:dyDescent="0.25">
      <c r="A41" s="133" t="s">
        <v>25</v>
      </c>
      <c r="B41" s="133"/>
      <c r="C41" s="133"/>
      <c r="D41" s="59"/>
      <c r="E41" s="5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15.75" hidden="1" customHeight="1" x14ac:dyDescent="0.25">
      <c r="A42" s="133" t="s">
        <v>26</v>
      </c>
      <c r="B42" s="133"/>
      <c r="C42" s="133"/>
      <c r="D42" s="59"/>
      <c r="E42" s="5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5.75" customHeight="1" x14ac:dyDescent="0.25">
      <c r="A43" s="133"/>
      <c r="B43" s="133"/>
      <c r="C43" s="133"/>
      <c r="D43" s="59"/>
      <c r="E43" s="5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15.75" customHeight="1" x14ac:dyDescent="0.25">
      <c r="A44" s="139" t="s">
        <v>27</v>
      </c>
      <c r="B44" s="140"/>
      <c r="C44" s="139"/>
      <c r="D44" s="79"/>
      <c r="E44" s="302"/>
      <c r="F44" s="79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15.75" customHeight="1" x14ac:dyDescent="0.25">
      <c r="A45" s="138"/>
      <c r="B45" s="138"/>
      <c r="C45" s="138"/>
      <c r="D45" s="69"/>
      <c r="E45" s="69"/>
      <c r="F45" s="2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5.75" customHeight="1" x14ac:dyDescent="0.25">
      <c r="A46" s="139" t="s">
        <v>28</v>
      </c>
      <c r="B46" s="139"/>
      <c r="C46" s="139"/>
      <c r="D46" s="140"/>
      <c r="E46" s="140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5.75" hidden="1" customHeight="1" x14ac:dyDescent="0.25">
      <c r="A47" s="133" t="s">
        <v>29</v>
      </c>
      <c r="B47" s="133"/>
      <c r="C47" s="133"/>
      <c r="D47" s="59">
        <v>0</v>
      </c>
      <c r="E47" s="59"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5.75" hidden="1" customHeight="1" x14ac:dyDescent="0.25">
      <c r="A48" s="133" t="s">
        <v>30</v>
      </c>
      <c r="B48" s="133"/>
      <c r="C48" s="133"/>
      <c r="D48" s="59">
        <v>0</v>
      </c>
      <c r="E48" s="59"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5.75" hidden="1" customHeight="1" x14ac:dyDescent="0.25">
      <c r="A49" s="133" t="s">
        <v>31</v>
      </c>
      <c r="B49" s="133"/>
      <c r="C49" s="133"/>
      <c r="D49" s="59">
        <v>0</v>
      </c>
      <c r="E49" s="59"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5.75" hidden="1" customHeight="1" x14ac:dyDescent="0.25">
      <c r="A50" s="133" t="s">
        <v>32</v>
      </c>
      <c r="B50" s="133"/>
      <c r="C50" s="133"/>
      <c r="D50" s="59">
        <v>0</v>
      </c>
      <c r="E50" s="59"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5.75" hidden="1" customHeight="1" x14ac:dyDescent="0.25">
      <c r="A51" s="133" t="s">
        <v>10</v>
      </c>
      <c r="B51" s="133"/>
      <c r="C51" s="133"/>
      <c r="D51" s="59">
        <v>0</v>
      </c>
      <c r="E51" s="59">
        <v>0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5.75" hidden="1" customHeight="1" x14ac:dyDescent="0.25">
      <c r="A52" s="133" t="s">
        <v>33</v>
      </c>
      <c r="B52" s="133"/>
      <c r="C52" s="133"/>
      <c r="D52" s="59">
        <v>0</v>
      </c>
      <c r="E52" s="59">
        <v>0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5.75" hidden="1" customHeight="1" x14ac:dyDescent="0.25">
      <c r="A53" s="133" t="s">
        <v>34</v>
      </c>
      <c r="B53" s="133"/>
      <c r="C53" s="133"/>
      <c r="D53" s="59">
        <v>0</v>
      </c>
      <c r="E53" s="59">
        <v>0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5.75" hidden="1" customHeight="1" x14ac:dyDescent="0.25">
      <c r="A54" s="133" t="s">
        <v>35</v>
      </c>
      <c r="B54" s="133"/>
      <c r="C54" s="133"/>
      <c r="D54" s="59">
        <v>0</v>
      </c>
      <c r="E54" s="59"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5.75" hidden="1" customHeight="1" x14ac:dyDescent="0.25">
      <c r="A55" s="133" t="s">
        <v>36</v>
      </c>
      <c r="B55" s="133"/>
      <c r="C55" s="133"/>
      <c r="D55" s="59">
        <v>0</v>
      </c>
      <c r="E55" s="59"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5.75" hidden="1" customHeight="1" x14ac:dyDescent="0.25">
      <c r="A56" s="133" t="s">
        <v>37</v>
      </c>
      <c r="B56" s="133"/>
      <c r="C56" s="133"/>
      <c r="D56" s="59">
        <v>0</v>
      </c>
      <c r="E56" s="59"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5.75" customHeight="1" x14ac:dyDescent="0.25">
      <c r="A57" s="133" t="s">
        <v>38</v>
      </c>
      <c r="B57" s="59">
        <v>-206627.15</v>
      </c>
      <c r="C57" s="133"/>
      <c r="D57" s="7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5.75" customHeight="1" x14ac:dyDescent="0.25">
      <c r="A58" s="139" t="s">
        <v>39</v>
      </c>
      <c r="B58" s="139"/>
      <c r="C58" s="139"/>
      <c r="D58" s="79"/>
      <c r="E58" s="7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5.75" customHeight="1" x14ac:dyDescent="0.25">
      <c r="A59" s="138"/>
      <c r="B59" s="138"/>
      <c r="C59" s="138"/>
      <c r="D59" s="66"/>
      <c r="E59" s="66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s="197" customFormat="1" ht="26.25" customHeight="1" x14ac:dyDescent="0.25">
      <c r="A60" s="194" t="s">
        <v>40</v>
      </c>
      <c r="B60" s="196">
        <f>+B28+B37+B57</f>
        <v>734224.00000000221</v>
      </c>
      <c r="C60" s="194"/>
      <c r="D60" s="447">
        <f>+D28+D37</f>
        <v>1765533.2300000009</v>
      </c>
      <c r="F60" s="195"/>
      <c r="G60" s="195"/>
      <c r="H60" s="195"/>
      <c r="I60" s="196"/>
      <c r="J60" s="195"/>
      <c r="K60" s="195"/>
      <c r="L60" s="195"/>
      <c r="M60" s="195"/>
      <c r="N60" s="195"/>
      <c r="O60" s="195"/>
      <c r="P60" s="195"/>
      <c r="Q60" s="195"/>
      <c r="R60" s="195"/>
      <c r="S60" s="195"/>
      <c r="T60" s="195"/>
      <c r="U60" s="195"/>
      <c r="V60" s="195"/>
      <c r="W60" s="195"/>
      <c r="X60" s="195"/>
      <c r="Y60" s="195"/>
      <c r="Z60" s="195"/>
      <c r="AA60" s="195"/>
    </row>
    <row r="61" spans="1:27" ht="19.5" customHeight="1" x14ac:dyDescent="0.25">
      <c r="A61" s="133" t="s">
        <v>41</v>
      </c>
      <c r="B61" s="59">
        <v>1869907</v>
      </c>
      <c r="C61" s="133"/>
      <c r="D61" s="59">
        <v>104374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8" customHeight="1" thickBot="1" x14ac:dyDescent="0.3">
      <c r="A62" s="142" t="s">
        <v>42</v>
      </c>
      <c r="B62" s="290">
        <f>B60+B61</f>
        <v>2604131.0000000023</v>
      </c>
      <c r="C62" s="291"/>
      <c r="D62" s="292">
        <f>+D60+D61</f>
        <v>1869907.2300000009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5.75" customHeight="1" thickTop="1" x14ac:dyDescent="0.25">
      <c r="A63" s="83"/>
      <c r="B63" s="66"/>
      <c r="C63" s="74"/>
      <c r="D63" s="128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7" ht="15.75" customHeight="1" x14ac:dyDescent="0.25">
      <c r="A64" s="83"/>
      <c r="B64" s="66"/>
      <c r="C64" s="74"/>
      <c r="D64" s="128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83"/>
      <c r="B65" s="66"/>
      <c r="C65" s="74"/>
      <c r="D65" s="128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4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1.75" customHeight="1" x14ac:dyDescent="0.25">
      <c r="A67" s="144" t="s">
        <v>209</v>
      </c>
      <c r="B67" s="467"/>
      <c r="C67" s="467"/>
      <c r="D67" s="467" t="s">
        <v>210</v>
      </c>
      <c r="E67" s="46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4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44" t="s">
        <v>211</v>
      </c>
      <c r="B71" s="467"/>
      <c r="C71" s="467"/>
      <c r="D71" s="467" t="s">
        <v>212</v>
      </c>
      <c r="E71" s="46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5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5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5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5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5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5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5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5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5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5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5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5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5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5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5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5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5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5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5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5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5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5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5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5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5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5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5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5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5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5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5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5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5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5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5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5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5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5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5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5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5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5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5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5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5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5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5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5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5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5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5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5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5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5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5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5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5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5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5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5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5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5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5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5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5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5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5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5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5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5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5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5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5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5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5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5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5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5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5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5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5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5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5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5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5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5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5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5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5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5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5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5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5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5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5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5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5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5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5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5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5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5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5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5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5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5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5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5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5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5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5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5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5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5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5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5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5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5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5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5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5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5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5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5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5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5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5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5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5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5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5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5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5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5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5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5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5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5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5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5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5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5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5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5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5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5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5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5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5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5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5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5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5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5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5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5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5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5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5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5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5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5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5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5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5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5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5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5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5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5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5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5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5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5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5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5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5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5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5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5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5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5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5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5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5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5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5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5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5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5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5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5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5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5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5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5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5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5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5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5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5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5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5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5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5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5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5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5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5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5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5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5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5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5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5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5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5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5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5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5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5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5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5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5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5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5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5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5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5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5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5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5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5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5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5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5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5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5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5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5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5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5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5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5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5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5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5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5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5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5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5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5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5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5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5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5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5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5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5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5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5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5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5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5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5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5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5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5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5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5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5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5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5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5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5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5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5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5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5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5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5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5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5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5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5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5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5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5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5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5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5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5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5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5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5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5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5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5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5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5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5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5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5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5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5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5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5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5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5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5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5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5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5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5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5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5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5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5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5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5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5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5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5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5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5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5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5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5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5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5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5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5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5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5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5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5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5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5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5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5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5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5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5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5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5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5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5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5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5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5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5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5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5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5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5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5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5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5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5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5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5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5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5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5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5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5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5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5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5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5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5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5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5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5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5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5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5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5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5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5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5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5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5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5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5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5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5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5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5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5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5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5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5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5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5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5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5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5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5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5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5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5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5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5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5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5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5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5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5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5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5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5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5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5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5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5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5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5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5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5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5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5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5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5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5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5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5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5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5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5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5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5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5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5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5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5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5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5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5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5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5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5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5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5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5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5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5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5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5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5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5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5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5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5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5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5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5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5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5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5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5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5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5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5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5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5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5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5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5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5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5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5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5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5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5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5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5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5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5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5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5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5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5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5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5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5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5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5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5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5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5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5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5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5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5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5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5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5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5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5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5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5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5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5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5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5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5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5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5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5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5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5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5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5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5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5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5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5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5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5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5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5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5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5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5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5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5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5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5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5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5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5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5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5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5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5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5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5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5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5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5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5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5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5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5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5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5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5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5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5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5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5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5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5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5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5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5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5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5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5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5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5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5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5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5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5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5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5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5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5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5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5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5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5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5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5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5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5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5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5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5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5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5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5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5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5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5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5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5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5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5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5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5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5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5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5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5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5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5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5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5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5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5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5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5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5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5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5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5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5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5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5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5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5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5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5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5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5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5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5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5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5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5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5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5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5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5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5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5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5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5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5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5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5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5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5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5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5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5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5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5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5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5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5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5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5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5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5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5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5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5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5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5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5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5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5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5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5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5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5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5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5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5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5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5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5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5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5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5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5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5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5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5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5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5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5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5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5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5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5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5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5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5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5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5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5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5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5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5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5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5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5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5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5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5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5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5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5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5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5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5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5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5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5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5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5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5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5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5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5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5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5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5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5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5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5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5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5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5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5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5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5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5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5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5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5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5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5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5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5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5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5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5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5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5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5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5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5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5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5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5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5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5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5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5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5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5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5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5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5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5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5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5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5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5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5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5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5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5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5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5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5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5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5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5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5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5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5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5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5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5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5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5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5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5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5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5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5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5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5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5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5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5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5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5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5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5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5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5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5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5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5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5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5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5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5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5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5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5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5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5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5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5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5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5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5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5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5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5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5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5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5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5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5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5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5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5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5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5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5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5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5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5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5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5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5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5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5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5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5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5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5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5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5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5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5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5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5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5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5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5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5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5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5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5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5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5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5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5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5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5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5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5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5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5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5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5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5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5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5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5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5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5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5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5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5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5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5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5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5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5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5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5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5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5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5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5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5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5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5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5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5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5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5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5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5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5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5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5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5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5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5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5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5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5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5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5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5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5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5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5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5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5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5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5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5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5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5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5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5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5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5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5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5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5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5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5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5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5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5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5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5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5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5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5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5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15.75" customHeight="1" x14ac:dyDescent="0.25">
      <c r="A1001" s="1"/>
      <c r="B1001" s="1"/>
      <c r="C1001" s="1"/>
      <c r="D1001" s="5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15.75" customHeight="1" x14ac:dyDescent="0.25">
      <c r="A1002" s="1"/>
      <c r="B1002" s="1"/>
      <c r="C1002" s="1"/>
      <c r="D1002" s="5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15.75" customHeight="1" x14ac:dyDescent="0.25">
      <c r="A1003" s="1"/>
      <c r="B1003" s="1"/>
      <c r="C1003" s="1"/>
      <c r="D1003" s="5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15.75" customHeight="1" x14ac:dyDescent="0.25">
      <c r="A1004" s="1"/>
      <c r="B1004" s="1"/>
      <c r="C1004" s="1"/>
      <c r="D1004" s="5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ht="15.75" customHeight="1" x14ac:dyDescent="0.25">
      <c r="A1005" s="1"/>
      <c r="B1005" s="1"/>
      <c r="C1005" s="1"/>
      <c r="D1005" s="5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ht="15.75" customHeight="1" x14ac:dyDescent="0.25">
      <c r="A1006" s="1"/>
      <c r="B1006" s="1"/>
      <c r="C1006" s="1"/>
      <c r="D1006" s="5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</sheetData>
  <mergeCells count="8">
    <mergeCell ref="B71:C71"/>
    <mergeCell ref="D71:E71"/>
    <mergeCell ref="D67:E67"/>
    <mergeCell ref="A7:D7"/>
    <mergeCell ref="A8:D8"/>
    <mergeCell ref="A9:D9"/>
    <mergeCell ref="A10:D10"/>
    <mergeCell ref="B67:C67"/>
  </mergeCells>
  <pageMargins left="0.39370078740157483" right="0.39370078740157483" top="0.74803149606299213" bottom="0.74803149606299213" header="0" footer="0"/>
  <pageSetup scale="82" orientation="portrait" r:id="rId1"/>
  <colBreaks count="1" manualBreakCount="1">
    <brk id="5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Z1001"/>
  <sheetViews>
    <sheetView view="pageBreakPreview" topLeftCell="A10" zoomScaleNormal="100" zoomScaleSheetLayoutView="100" workbookViewId="0">
      <selection activeCell="C25" sqref="C25"/>
    </sheetView>
  </sheetViews>
  <sheetFormatPr baseColWidth="10" defaultColWidth="14.42578125" defaultRowHeight="15" customHeight="1" x14ac:dyDescent="0.25"/>
  <cols>
    <col min="1" max="1" width="4.5703125" customWidth="1"/>
    <col min="2" max="2" width="37.85546875" customWidth="1"/>
    <col min="3" max="3" width="25.42578125" customWidth="1"/>
    <col min="4" max="4" width="27.28515625" customWidth="1"/>
    <col min="5" max="5" width="28.28515625" customWidth="1"/>
    <col min="6" max="6" width="19.42578125" customWidth="1"/>
    <col min="7" max="7" width="20.28515625" customWidth="1"/>
    <col min="8" max="8" width="24.7109375" customWidth="1"/>
    <col min="9" max="9" width="17.42578125" customWidth="1"/>
    <col min="10" max="10" width="19.140625" customWidth="1"/>
    <col min="11" max="11" width="24.7109375" customWidth="1"/>
    <col min="12" max="12" width="26.85546875" customWidth="1"/>
    <col min="13" max="13" width="22.85546875" customWidth="1"/>
    <col min="14" max="14" width="21.42578125" customWidth="1"/>
    <col min="15" max="26" width="11.42578125" customWidth="1"/>
  </cols>
  <sheetData>
    <row r="1" spans="1:26" s="82" customFormat="1" ht="40.5" customHeight="1" x14ac:dyDescent="0.25"/>
    <row r="2" spans="1:26" s="82" customFormat="1" ht="15" customHeight="1" x14ac:dyDescent="0.25"/>
    <row r="3" spans="1:26" s="82" customFormat="1" ht="7.5" customHeight="1" x14ac:dyDescent="0.25"/>
    <row r="4" spans="1:26" s="82" customFormat="1" ht="15" hidden="1" customHeight="1" x14ac:dyDescent="0.25"/>
    <row r="5" spans="1:26" s="82" customFormat="1" ht="15" hidden="1" customHeight="1" x14ac:dyDescent="0.25"/>
    <row r="6" spans="1:26" s="82" customFormat="1" ht="15" hidden="1" customHeight="1" x14ac:dyDescent="0.25"/>
    <row r="7" spans="1:26" ht="18.75" customHeight="1" x14ac:dyDescent="0.35">
      <c r="A7" s="476" t="s">
        <v>205</v>
      </c>
      <c r="B7" s="474"/>
      <c r="C7" s="474"/>
      <c r="D7" s="474"/>
      <c r="E7" s="474"/>
      <c r="F7" s="474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</row>
    <row r="8" spans="1:26" ht="18.75" customHeight="1" x14ac:dyDescent="0.3">
      <c r="A8" s="484" t="s">
        <v>192</v>
      </c>
      <c r="B8" s="471"/>
      <c r="C8" s="471"/>
      <c r="D8" s="471"/>
      <c r="E8" s="471"/>
      <c r="F8" s="471"/>
      <c r="G8" s="9"/>
      <c r="H8" s="9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1:26" ht="18.75" customHeight="1" x14ac:dyDescent="0.3">
      <c r="A9" s="484" t="s">
        <v>242</v>
      </c>
      <c r="B9" s="471"/>
      <c r="C9" s="471"/>
      <c r="D9" s="471"/>
      <c r="E9" s="471"/>
      <c r="F9" s="471"/>
      <c r="G9" s="9"/>
      <c r="H9" s="9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</row>
    <row r="10" spans="1:26" ht="18.75" customHeight="1" x14ac:dyDescent="0.3">
      <c r="A10" s="484" t="s">
        <v>54</v>
      </c>
      <c r="B10" s="471"/>
      <c r="C10" s="471"/>
      <c r="D10" s="471"/>
      <c r="E10" s="471"/>
      <c r="F10" s="471"/>
      <c r="G10" s="9"/>
      <c r="H10" s="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</row>
    <row r="11" spans="1:26" ht="18.75" customHeight="1" x14ac:dyDescent="0.3">
      <c r="A11" s="485" t="s">
        <v>55</v>
      </c>
      <c r="B11" s="471"/>
      <c r="C11" s="471"/>
      <c r="D11" s="471"/>
      <c r="E11" s="471"/>
      <c r="F11" s="471"/>
      <c r="G11" s="10"/>
      <c r="H11" s="10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</row>
    <row r="12" spans="1:26" ht="18.75" customHeight="1" x14ac:dyDescent="0.3">
      <c r="A12" s="100"/>
      <c r="B12" s="100"/>
      <c r="C12" s="100"/>
      <c r="D12" s="100"/>
      <c r="E12" s="100"/>
      <c r="F12" s="100"/>
      <c r="G12" s="11"/>
      <c r="H12" s="11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</row>
    <row r="13" spans="1:26" ht="54.6" customHeight="1" x14ac:dyDescent="0.3">
      <c r="A13" s="486" t="s">
        <v>56</v>
      </c>
      <c r="B13" s="471"/>
      <c r="C13" s="101" t="s">
        <v>57</v>
      </c>
      <c r="D13" s="101" t="s">
        <v>58</v>
      </c>
      <c r="E13" s="101" t="s">
        <v>59</v>
      </c>
      <c r="F13" s="101" t="s">
        <v>60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</row>
    <row r="14" spans="1:26" ht="39.75" customHeight="1" x14ac:dyDescent="0.3">
      <c r="A14" s="102">
        <v>1</v>
      </c>
      <c r="B14" s="103" t="s">
        <v>61</v>
      </c>
      <c r="C14" s="104">
        <f>SUM(C18:C20)</f>
        <v>34804937.700000003</v>
      </c>
      <c r="D14" s="312">
        <f>SUM(D18:D20)</f>
        <v>34500000</v>
      </c>
      <c r="E14" s="105">
        <f t="shared" ref="E14:E31" si="0">+D14/C14</f>
        <v>0.99123866554141249</v>
      </c>
      <c r="F14" s="106">
        <f t="shared" ref="F14:F22" si="1">+C14-D14</f>
        <v>304937.70000000298</v>
      </c>
      <c r="G14" s="8"/>
      <c r="H14" s="8"/>
      <c r="I14" s="52"/>
      <c r="J14" s="8"/>
      <c r="K14" s="104"/>
      <c r="L14" s="312">
        <f>SUM(L18:L20)</f>
        <v>0</v>
      </c>
      <c r="M14" s="105"/>
      <c r="N14" s="106">
        <f t="shared" ref="N14:N20" si="2">+K14-L14</f>
        <v>0</v>
      </c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</row>
    <row r="15" spans="1:26" ht="18.75" hidden="1" customHeight="1" x14ac:dyDescent="0.3">
      <c r="A15" s="107">
        <v>1.1000000000000001</v>
      </c>
      <c r="B15" s="108" t="s">
        <v>62</v>
      </c>
      <c r="C15" s="109"/>
      <c r="D15" s="313"/>
      <c r="E15" s="105" t="e">
        <f t="shared" si="0"/>
        <v>#DIV/0!</v>
      </c>
      <c r="F15" s="106">
        <f t="shared" si="1"/>
        <v>0</v>
      </c>
      <c r="G15" s="8"/>
      <c r="H15" s="8"/>
      <c r="I15" s="8"/>
      <c r="J15" s="8"/>
      <c r="K15" s="109"/>
      <c r="L15" s="313"/>
      <c r="M15" s="105" t="e">
        <f t="shared" ref="M15:M19" si="3">+L15/K15</f>
        <v>#DIV/0!</v>
      </c>
      <c r="N15" s="106">
        <f t="shared" si="2"/>
        <v>0</v>
      </c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</row>
    <row r="16" spans="1:26" ht="18.75" hidden="1" customHeight="1" x14ac:dyDescent="0.3">
      <c r="A16" s="107">
        <v>1.2</v>
      </c>
      <c r="B16" s="108" t="s">
        <v>63</v>
      </c>
      <c r="C16" s="109"/>
      <c r="D16" s="313"/>
      <c r="E16" s="105" t="e">
        <f t="shared" si="0"/>
        <v>#DIV/0!</v>
      </c>
      <c r="F16" s="106">
        <f t="shared" si="1"/>
        <v>0</v>
      </c>
      <c r="G16" s="8"/>
      <c r="H16" s="8"/>
      <c r="I16" s="8"/>
      <c r="J16" s="8"/>
      <c r="K16" s="109"/>
      <c r="L16" s="313"/>
      <c r="M16" s="105" t="e">
        <f t="shared" si="3"/>
        <v>#DIV/0!</v>
      </c>
      <c r="N16" s="106">
        <f t="shared" si="2"/>
        <v>0</v>
      </c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</row>
    <row r="17" spans="1:26" ht="18.75" hidden="1" customHeight="1" x14ac:dyDescent="0.3">
      <c r="A17" s="107">
        <v>1.3</v>
      </c>
      <c r="B17" s="108" t="s">
        <v>64</v>
      </c>
      <c r="C17" s="109"/>
      <c r="D17" s="313"/>
      <c r="E17" s="105" t="e">
        <f t="shared" si="0"/>
        <v>#DIV/0!</v>
      </c>
      <c r="F17" s="106">
        <f t="shared" si="1"/>
        <v>0</v>
      </c>
      <c r="G17" s="8"/>
      <c r="H17" s="8"/>
      <c r="I17" s="8"/>
      <c r="J17" s="8"/>
      <c r="K17" s="109"/>
      <c r="L17" s="313"/>
      <c r="M17" s="105" t="e">
        <f t="shared" si="3"/>
        <v>#DIV/0!</v>
      </c>
      <c r="N17" s="106">
        <f t="shared" si="2"/>
        <v>0</v>
      </c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</row>
    <row r="18" spans="1:26" ht="24.75" customHeight="1" x14ac:dyDescent="0.3">
      <c r="A18" s="107">
        <v>1.4</v>
      </c>
      <c r="B18" s="108" t="s">
        <v>65</v>
      </c>
      <c r="C18" s="316">
        <v>34500000</v>
      </c>
      <c r="D18" s="314">
        <v>34500000</v>
      </c>
      <c r="E18" s="105">
        <f t="shared" si="0"/>
        <v>1</v>
      </c>
      <c r="F18" s="106">
        <f t="shared" si="1"/>
        <v>0</v>
      </c>
      <c r="G18" s="8"/>
      <c r="H18" s="246" t="s">
        <v>255</v>
      </c>
      <c r="I18" s="8"/>
      <c r="J18" s="8"/>
      <c r="K18" s="242"/>
      <c r="L18" s="314"/>
      <c r="M18" s="105"/>
      <c r="N18" s="106">
        <f t="shared" si="2"/>
        <v>0</v>
      </c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</row>
    <row r="19" spans="1:26" ht="18.75" hidden="1" customHeight="1" x14ac:dyDescent="0.3">
      <c r="A19" s="107">
        <v>1.5</v>
      </c>
      <c r="B19" s="108" t="s">
        <v>66</v>
      </c>
      <c r="C19" s="316"/>
      <c r="D19" s="315"/>
      <c r="E19" s="105" t="e">
        <f t="shared" si="0"/>
        <v>#DIV/0!</v>
      </c>
      <c r="F19" s="106">
        <f t="shared" si="1"/>
        <v>0</v>
      </c>
      <c r="G19" s="8"/>
      <c r="H19" s="8"/>
      <c r="I19" s="8"/>
      <c r="J19" s="8"/>
      <c r="K19" s="242"/>
      <c r="L19" s="315"/>
      <c r="M19" s="105" t="e">
        <f t="shared" si="3"/>
        <v>#DIV/0!</v>
      </c>
      <c r="N19" s="106">
        <f t="shared" si="2"/>
        <v>0</v>
      </c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</row>
    <row r="20" spans="1:26" ht="22.5" customHeight="1" x14ac:dyDescent="0.3">
      <c r="A20" s="107">
        <v>1.6</v>
      </c>
      <c r="B20" s="108" t="s">
        <v>67</v>
      </c>
      <c r="C20" s="316">
        <v>304937.7</v>
      </c>
      <c r="D20" s="365">
        <v>0</v>
      </c>
      <c r="E20" s="105">
        <f t="shared" si="0"/>
        <v>0</v>
      </c>
      <c r="F20" s="106">
        <f t="shared" si="1"/>
        <v>304937.7</v>
      </c>
      <c r="G20" s="8"/>
      <c r="H20" s="52"/>
      <c r="I20" s="52"/>
      <c r="J20" s="8"/>
      <c r="K20" s="242"/>
      <c r="L20" s="314"/>
      <c r="M20" s="105"/>
      <c r="N20" s="106">
        <f t="shared" si="2"/>
        <v>0</v>
      </c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</row>
    <row r="21" spans="1:26" ht="18.75" customHeight="1" x14ac:dyDescent="0.3">
      <c r="A21" s="102">
        <v>2</v>
      </c>
      <c r="B21" s="103" t="s">
        <v>68</v>
      </c>
      <c r="C21" s="241">
        <f>+C22+C23+C24+C25+C26</f>
        <v>34500000</v>
      </c>
      <c r="D21" s="241">
        <f>+D22+D23+D24+D25+D26</f>
        <v>33864086.340000004</v>
      </c>
      <c r="E21" s="105">
        <f t="shared" si="0"/>
        <v>0.98156772000000014</v>
      </c>
      <c r="F21" s="106">
        <f>+C21-D21</f>
        <v>635913.65999999642</v>
      </c>
      <c r="G21" s="244"/>
      <c r="H21" s="8"/>
      <c r="I21" s="48"/>
      <c r="J21" s="8"/>
      <c r="K21" s="241"/>
      <c r="L21" s="241"/>
      <c r="M21" s="105"/>
      <c r="N21" s="106">
        <f>+K21-L21</f>
        <v>0</v>
      </c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</row>
    <row r="22" spans="1:26" ht="18.75" customHeight="1" x14ac:dyDescent="0.3">
      <c r="A22" s="107">
        <v>2.1</v>
      </c>
      <c r="B22" s="108" t="s">
        <v>69</v>
      </c>
      <c r="C22" s="243">
        <v>20647176</v>
      </c>
      <c r="D22" s="243">
        <v>20640027.760000002</v>
      </c>
      <c r="E22" s="105">
        <f t="shared" si="0"/>
        <v>0.99965379091067963</v>
      </c>
      <c r="F22" s="106">
        <f t="shared" si="1"/>
        <v>7148.2399999983609</v>
      </c>
      <c r="G22" s="8"/>
      <c r="H22" s="244"/>
      <c r="I22" s="8"/>
      <c r="J22" s="8"/>
      <c r="K22" s="243"/>
      <c r="L22" s="243"/>
      <c r="M22" s="105"/>
      <c r="N22" s="106">
        <f t="shared" ref="N22:N24" si="4">+K22-L22</f>
        <v>0</v>
      </c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</row>
    <row r="23" spans="1:26" ht="20.100000000000001" customHeight="1" x14ac:dyDescent="0.3">
      <c r="A23" s="107">
        <v>2.2000000000000002</v>
      </c>
      <c r="B23" s="110" t="s">
        <v>70</v>
      </c>
      <c r="C23" s="285">
        <v>8256410.0199999996</v>
      </c>
      <c r="D23" s="285">
        <v>8032955.0599999996</v>
      </c>
      <c r="E23" s="105">
        <f t="shared" si="0"/>
        <v>0.97293557860393176</v>
      </c>
      <c r="F23" s="106">
        <f t="shared" ref="F23:F30" si="5">+C23-D23</f>
        <v>223454.95999999996</v>
      </c>
      <c r="G23" s="8"/>
      <c r="H23" s="8"/>
      <c r="I23" s="8"/>
      <c r="J23" s="50"/>
      <c r="K23" s="285"/>
      <c r="L23" s="285"/>
      <c r="M23" s="105"/>
      <c r="N23" s="106">
        <f t="shared" si="4"/>
        <v>0</v>
      </c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</row>
    <row r="24" spans="1:26" ht="20.45" customHeight="1" x14ac:dyDescent="0.3">
      <c r="A24" s="107">
        <v>2.2999999999999998</v>
      </c>
      <c r="B24" s="110" t="s">
        <v>71</v>
      </c>
      <c r="C24" s="318">
        <v>3404341</v>
      </c>
      <c r="D24" s="318">
        <v>3179199.52</v>
      </c>
      <c r="E24" s="105">
        <f t="shared" si="0"/>
        <v>0.93386635475118385</v>
      </c>
      <c r="F24" s="106">
        <f t="shared" si="5"/>
        <v>225141.47999999998</v>
      </c>
      <c r="G24" s="8"/>
      <c r="H24" s="8"/>
      <c r="I24" s="8"/>
      <c r="J24" s="50">
        <f>+J13</f>
        <v>0</v>
      </c>
      <c r="K24" s="318"/>
      <c r="L24" s="318"/>
      <c r="M24" s="105"/>
      <c r="N24" s="106">
        <f t="shared" si="4"/>
        <v>0</v>
      </c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</row>
    <row r="25" spans="1:26" s="45" customFormat="1" ht="18.75" customHeight="1" x14ac:dyDescent="0.3">
      <c r="A25" s="107">
        <v>2.4</v>
      </c>
      <c r="B25" s="110" t="s">
        <v>207</v>
      </c>
      <c r="C25" s="286">
        <v>0</v>
      </c>
      <c r="D25" s="286">
        <v>0</v>
      </c>
      <c r="E25" s="105">
        <v>0</v>
      </c>
      <c r="F25" s="106">
        <v>0</v>
      </c>
      <c r="G25" s="8"/>
      <c r="H25" s="244"/>
      <c r="I25" s="8"/>
      <c r="J25" s="51"/>
      <c r="K25" s="286"/>
      <c r="L25" s="286"/>
      <c r="M25" s="105"/>
      <c r="N25" s="106">
        <v>0</v>
      </c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</row>
    <row r="26" spans="1:26" ht="23.25" customHeight="1" x14ac:dyDescent="0.3">
      <c r="A26" s="107">
        <v>2.6</v>
      </c>
      <c r="B26" s="110" t="s">
        <v>72</v>
      </c>
      <c r="C26" s="286">
        <v>2192072.98</v>
      </c>
      <c r="D26" s="286">
        <v>2011904</v>
      </c>
      <c r="E26" s="105">
        <f t="shared" si="0"/>
        <v>0.91780885871783335</v>
      </c>
      <c r="F26" s="106">
        <f t="shared" si="5"/>
        <v>180168.97999999998</v>
      </c>
      <c r="G26" s="8"/>
      <c r="H26" s="8"/>
      <c r="I26" s="8"/>
      <c r="J26" s="50"/>
      <c r="K26" s="287"/>
      <c r="L26" s="286"/>
      <c r="M26" s="105"/>
      <c r="N26" s="106">
        <f t="shared" ref="N26:N30" si="6">+K26-L26</f>
        <v>0</v>
      </c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</row>
    <row r="27" spans="1:26" ht="18.75" hidden="1" customHeight="1" x14ac:dyDescent="0.3">
      <c r="A27" s="107">
        <v>2.7</v>
      </c>
      <c r="B27" s="110" t="s">
        <v>73</v>
      </c>
      <c r="C27" s="109"/>
      <c r="D27" s="316"/>
      <c r="E27" s="105" t="e">
        <f t="shared" si="0"/>
        <v>#DIV/0!</v>
      </c>
      <c r="F27" s="106">
        <f t="shared" si="5"/>
        <v>0</v>
      </c>
      <c r="G27" s="8"/>
      <c r="H27" s="8"/>
      <c r="I27" s="8"/>
      <c r="J27" s="49">
        <v>4913551.33</v>
      </c>
      <c r="K27" s="109"/>
      <c r="L27" s="316"/>
      <c r="M27" s="105" t="e">
        <f t="shared" ref="M27:M30" si="7">+L27/K27</f>
        <v>#DIV/0!</v>
      </c>
      <c r="N27" s="106">
        <f t="shared" si="6"/>
        <v>0</v>
      </c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</row>
    <row r="28" spans="1:26" ht="18.75" hidden="1" customHeight="1" x14ac:dyDescent="0.3">
      <c r="A28" s="107">
        <v>2.8</v>
      </c>
      <c r="B28" s="110" t="s">
        <v>74</v>
      </c>
      <c r="C28" s="109"/>
      <c r="D28" s="316"/>
      <c r="E28" s="105" t="e">
        <f t="shared" si="0"/>
        <v>#DIV/0!</v>
      </c>
      <c r="F28" s="106">
        <f t="shared" si="5"/>
        <v>0</v>
      </c>
      <c r="G28" s="8"/>
      <c r="H28" s="8"/>
      <c r="I28" s="8"/>
      <c r="J28" s="15"/>
      <c r="K28" s="109"/>
      <c r="L28" s="316"/>
      <c r="M28" s="105" t="e">
        <f t="shared" si="7"/>
        <v>#DIV/0!</v>
      </c>
      <c r="N28" s="106">
        <f t="shared" si="6"/>
        <v>0</v>
      </c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</row>
    <row r="29" spans="1:26" ht="18.75" hidden="1" customHeight="1" x14ac:dyDescent="0.3">
      <c r="A29" s="107">
        <v>2.9</v>
      </c>
      <c r="B29" s="110" t="s">
        <v>75</v>
      </c>
      <c r="C29" s="109"/>
      <c r="D29" s="316"/>
      <c r="E29" s="105" t="e">
        <f t="shared" si="0"/>
        <v>#DIV/0!</v>
      </c>
      <c r="F29" s="106">
        <f t="shared" si="5"/>
        <v>0</v>
      </c>
      <c r="G29" s="8"/>
      <c r="H29" s="8"/>
      <c r="I29" s="8"/>
      <c r="J29" s="16">
        <f t="shared" ref="J29" si="8">SUM(J23:J28)</f>
        <v>4913551.33</v>
      </c>
      <c r="K29" s="109"/>
      <c r="L29" s="316"/>
      <c r="M29" s="105" t="e">
        <f t="shared" si="7"/>
        <v>#DIV/0!</v>
      </c>
      <c r="N29" s="106">
        <f t="shared" si="6"/>
        <v>0</v>
      </c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</row>
    <row r="30" spans="1:26" ht="18.75" hidden="1" customHeight="1" x14ac:dyDescent="0.3">
      <c r="A30" s="107">
        <v>2.1</v>
      </c>
      <c r="B30" s="110" t="s">
        <v>76</v>
      </c>
      <c r="C30" s="109">
        <v>0</v>
      </c>
      <c r="D30" s="316">
        <v>0</v>
      </c>
      <c r="E30" s="105" t="e">
        <f t="shared" si="0"/>
        <v>#DIV/0!</v>
      </c>
      <c r="F30" s="106">
        <f t="shared" si="5"/>
        <v>0</v>
      </c>
      <c r="G30" s="8"/>
      <c r="H30" s="8"/>
      <c r="I30" s="8"/>
      <c r="J30" s="8"/>
      <c r="K30" s="109">
        <v>0</v>
      </c>
      <c r="L30" s="316">
        <v>0</v>
      </c>
      <c r="M30" s="105" t="e">
        <f t="shared" si="7"/>
        <v>#DIV/0!</v>
      </c>
      <c r="N30" s="106">
        <f t="shared" si="6"/>
        <v>0</v>
      </c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</row>
    <row r="31" spans="1:26" ht="33" customHeight="1" thickBot="1" x14ac:dyDescent="0.35">
      <c r="A31" s="112"/>
      <c r="B31" s="113" t="s">
        <v>77</v>
      </c>
      <c r="C31" s="293">
        <f>+C22+C23+C24+C25+C26</f>
        <v>34500000</v>
      </c>
      <c r="D31" s="317">
        <f>+D22+D23+D24+D25+D26</f>
        <v>33864086.340000004</v>
      </c>
      <c r="E31" s="105">
        <f t="shared" si="0"/>
        <v>0.98156772000000014</v>
      </c>
      <c r="F31" s="234">
        <f>+C31-D31</f>
        <v>635913.65999999642</v>
      </c>
      <c r="G31" s="8"/>
      <c r="H31" s="8"/>
      <c r="I31" s="8"/>
      <c r="J31" s="8"/>
      <c r="K31" s="346"/>
      <c r="L31" s="347"/>
      <c r="M31" s="105"/>
      <c r="N31" s="234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</row>
    <row r="32" spans="1:26" ht="32.450000000000003" customHeight="1" thickTop="1" x14ac:dyDescent="0.3">
      <c r="A32" s="112"/>
      <c r="B32" s="115"/>
      <c r="C32" s="245"/>
      <c r="D32" s="114"/>
      <c r="E32" s="116"/>
      <c r="F32" s="117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</row>
    <row r="33" spans="1:26" ht="18.75" customHeight="1" x14ac:dyDescent="0.3">
      <c r="A33" s="118"/>
      <c r="B33" s="115"/>
      <c r="C33" s="117"/>
      <c r="D33" s="117"/>
      <c r="E33" s="117"/>
      <c r="F33" s="117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</row>
    <row r="34" spans="1:26" ht="18.75" customHeight="1" x14ac:dyDescent="0.3">
      <c r="A34" s="111"/>
      <c r="B34" s="144"/>
      <c r="C34" s="1"/>
      <c r="D34" s="1"/>
      <c r="E34" s="1"/>
      <c r="F34" s="1"/>
      <c r="G34" s="1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</row>
    <row r="35" spans="1:26" ht="18.75" customHeight="1" x14ac:dyDescent="0.3">
      <c r="A35" s="8"/>
      <c r="B35" s="144" t="s">
        <v>209</v>
      </c>
      <c r="C35" s="467"/>
      <c r="D35" s="467"/>
      <c r="E35" s="467" t="s">
        <v>210</v>
      </c>
      <c r="F35" s="467"/>
      <c r="G35" s="1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</row>
    <row r="36" spans="1:26" ht="18.75" customHeight="1" x14ac:dyDescent="0.3">
      <c r="A36" s="8"/>
      <c r="B36" s="1"/>
      <c r="C36" s="1"/>
      <c r="D36" s="1"/>
      <c r="E36" s="1"/>
      <c r="F36" s="1"/>
      <c r="G36" s="1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</row>
    <row r="37" spans="1:26" ht="18.75" customHeight="1" x14ac:dyDescent="0.3">
      <c r="A37" s="8"/>
      <c r="B37" s="1"/>
      <c r="C37" s="1"/>
      <c r="D37" s="1"/>
      <c r="E37" s="1"/>
      <c r="F37" s="1"/>
      <c r="G37" s="1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</row>
    <row r="38" spans="1:26" ht="18.75" customHeight="1" x14ac:dyDescent="0.3">
      <c r="A38" s="8"/>
      <c r="B38" s="144"/>
      <c r="C38" s="1"/>
      <c r="D38" s="1"/>
      <c r="E38" s="1"/>
      <c r="F38" s="1"/>
      <c r="G38" s="1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</row>
    <row r="39" spans="1:26" ht="18.75" customHeight="1" x14ac:dyDescent="0.3">
      <c r="A39" s="8"/>
      <c r="B39" s="144" t="s">
        <v>211</v>
      </c>
      <c r="C39" s="467"/>
      <c r="D39" s="467"/>
      <c r="E39" s="467" t="s">
        <v>212</v>
      </c>
      <c r="F39" s="467"/>
      <c r="G39" s="1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</row>
    <row r="40" spans="1:26" ht="18.75" customHeight="1" x14ac:dyDescent="0.3">
      <c r="A40" s="8"/>
      <c r="B40" s="1"/>
      <c r="C40" s="1"/>
      <c r="D40" s="1"/>
      <c r="E40" s="1"/>
      <c r="F40" s="1"/>
      <c r="G40" s="1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</row>
    <row r="41" spans="1:26" ht="18.75" customHeight="1" x14ac:dyDescent="0.3">
      <c r="A41" s="8"/>
      <c r="B41" s="1"/>
      <c r="C41" s="1"/>
      <c r="D41" s="1"/>
      <c r="E41" s="1"/>
      <c r="F41" s="1"/>
      <c r="G41" s="1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</row>
    <row r="42" spans="1:26" ht="18.75" customHeight="1" x14ac:dyDescent="0.3">
      <c r="A42" s="8"/>
      <c r="B42" s="4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</row>
    <row r="43" spans="1:26" ht="18.75" customHeight="1" x14ac:dyDescent="0.3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</row>
    <row r="44" spans="1:26" ht="18.75" customHeight="1" x14ac:dyDescent="0.3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</row>
    <row r="45" spans="1:26" ht="18.75" customHeight="1" x14ac:dyDescent="0.3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</row>
    <row r="46" spans="1:26" ht="18.75" customHeight="1" x14ac:dyDescent="0.3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</row>
    <row r="47" spans="1:26" ht="18.75" customHeight="1" x14ac:dyDescent="0.3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</row>
    <row r="48" spans="1:26" ht="18.75" customHeight="1" x14ac:dyDescent="0.3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</row>
    <row r="49" spans="1:26" ht="18.75" customHeigh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</row>
    <row r="50" spans="1:26" ht="18.75" customHeight="1" x14ac:dyDescent="0.3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</row>
    <row r="51" spans="1:26" ht="18.75" customHeight="1" x14ac:dyDescent="0.3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</row>
    <row r="52" spans="1:26" ht="18.75" customHeight="1" x14ac:dyDescent="0.3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</row>
    <row r="53" spans="1:26" ht="18.75" customHeight="1" x14ac:dyDescent="0.3">
      <c r="A53" s="8"/>
      <c r="B53" s="8"/>
      <c r="C53" s="8"/>
      <c r="D53" s="8"/>
      <c r="E53" s="8"/>
      <c r="F53" s="232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</row>
    <row r="54" spans="1:26" ht="18.75" customHeight="1" x14ac:dyDescent="0.3">
      <c r="A54" s="8"/>
      <c r="B54" s="8"/>
      <c r="C54" s="8"/>
      <c r="D54" s="8"/>
      <c r="E54" s="8"/>
      <c r="F54" s="233"/>
      <c r="G54" s="8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</row>
    <row r="55" spans="1:26" ht="18.75" customHeight="1" x14ac:dyDescent="0.3">
      <c r="A55" s="8"/>
      <c r="B55" s="8"/>
      <c r="C55" s="8"/>
      <c r="D55" s="8"/>
      <c r="E55" s="8"/>
      <c r="F55" s="237"/>
      <c r="G55" s="8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</row>
    <row r="56" spans="1:26" ht="18.75" customHeight="1" x14ac:dyDescent="0.3">
      <c r="A56" s="8"/>
      <c r="B56" s="8"/>
      <c r="C56" s="8"/>
      <c r="D56" s="8"/>
      <c r="E56" s="8"/>
      <c r="F56" s="236"/>
      <c r="G56" s="8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</row>
    <row r="57" spans="1:26" ht="18.75" customHeight="1" x14ac:dyDescent="0.3">
      <c r="A57" s="8"/>
      <c r="B57" s="8"/>
      <c r="C57" s="8"/>
      <c r="D57" s="8"/>
      <c r="E57" s="8"/>
      <c r="F57" s="236"/>
      <c r="G57" s="8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</row>
    <row r="58" spans="1:26" ht="18.75" customHeight="1" x14ac:dyDescent="0.3">
      <c r="A58" s="8"/>
      <c r="B58" s="8"/>
      <c r="C58" s="8"/>
      <c r="D58" s="8"/>
      <c r="E58" s="8"/>
      <c r="F58" s="235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</row>
    <row r="59" spans="1:26" ht="18.75" customHeight="1" x14ac:dyDescent="0.3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</row>
    <row r="60" spans="1:26" ht="18.75" customHeight="1" x14ac:dyDescent="0.3">
      <c r="A60" s="8"/>
      <c r="B60" s="8"/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</row>
    <row r="61" spans="1:26" ht="18.75" customHeight="1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</row>
    <row r="62" spans="1:26" ht="18.75" customHeight="1" x14ac:dyDescent="0.3">
      <c r="A62" s="8"/>
      <c r="B62" s="8"/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</row>
    <row r="63" spans="1:26" ht="18.75" customHeight="1" x14ac:dyDescent="0.3">
      <c r="A63" s="8"/>
      <c r="B63" s="8"/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</row>
    <row r="64" spans="1:26" ht="18.75" customHeight="1" x14ac:dyDescent="0.3">
      <c r="A64" s="8"/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</row>
    <row r="65" spans="1:26" ht="18.75" customHeight="1" x14ac:dyDescent="0.3">
      <c r="A65" s="8"/>
      <c r="B65" s="8"/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</row>
    <row r="66" spans="1:26" ht="18.75" customHeight="1" x14ac:dyDescent="0.3">
      <c r="A66" s="8"/>
      <c r="B66" s="8"/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</row>
    <row r="67" spans="1:26" ht="18.75" customHeight="1" x14ac:dyDescent="0.3">
      <c r="A67" s="8"/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ht="18.75" customHeight="1" x14ac:dyDescent="0.3">
      <c r="A68" s="8"/>
      <c r="B68" s="8"/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ht="18.75" customHeight="1" x14ac:dyDescent="0.3">
      <c r="A69" s="8"/>
      <c r="B69" s="8"/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</row>
    <row r="70" spans="1:26" ht="18.75" customHeight="1" x14ac:dyDescent="0.3">
      <c r="A70" s="8"/>
      <c r="B70" s="8"/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</row>
    <row r="71" spans="1:26" ht="18.75" customHeight="1" x14ac:dyDescent="0.3">
      <c r="A71" s="8"/>
      <c r="B71" s="8"/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</row>
    <row r="72" spans="1:26" ht="18.75" customHeigh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</row>
    <row r="73" spans="1:26" ht="18.75" customHeight="1" x14ac:dyDescent="0.3">
      <c r="A73" s="8"/>
      <c r="B73" s="8"/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</row>
    <row r="74" spans="1:26" ht="18.75" customHeight="1" x14ac:dyDescent="0.3">
      <c r="A74" s="8"/>
      <c r="B74" s="8"/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</row>
    <row r="75" spans="1:26" ht="18.75" customHeight="1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</row>
    <row r="76" spans="1:26" ht="18.75" customHeight="1" x14ac:dyDescent="0.3">
      <c r="A76" s="8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</row>
    <row r="77" spans="1:26" ht="18.75" customHeight="1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</row>
    <row r="78" spans="1:26" ht="18.75" customHeight="1" x14ac:dyDescent="0.3">
      <c r="A78" s="8"/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</row>
    <row r="79" spans="1:26" ht="18.75" customHeight="1" x14ac:dyDescent="0.3">
      <c r="A79" s="8"/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</row>
    <row r="80" spans="1:26" ht="18.75" customHeight="1" x14ac:dyDescent="0.3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</row>
    <row r="81" spans="1:26" ht="18.75" customHeight="1" x14ac:dyDescent="0.3">
      <c r="A81" s="8"/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</row>
    <row r="82" spans="1:26" ht="18.75" customHeight="1" x14ac:dyDescent="0.3">
      <c r="A82" s="8"/>
      <c r="B82" s="8"/>
      <c r="C82" s="8"/>
      <c r="D82" s="8"/>
      <c r="E82" s="8"/>
      <c r="F82" s="8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</row>
    <row r="83" spans="1:26" ht="18.75" customHeight="1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</row>
    <row r="84" spans="1:26" ht="18.75" customHeight="1" x14ac:dyDescent="0.3">
      <c r="A84" s="8"/>
      <c r="B84" s="8"/>
      <c r="C84" s="8"/>
      <c r="D84" s="8"/>
      <c r="E84" s="8"/>
      <c r="F84" s="8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</row>
    <row r="85" spans="1:26" ht="18.75" customHeight="1" x14ac:dyDescent="0.3">
      <c r="A85" s="8"/>
      <c r="B85" s="8"/>
      <c r="C85" s="8"/>
      <c r="D85" s="8"/>
      <c r="E85" s="8"/>
      <c r="F85" s="8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</row>
    <row r="86" spans="1:26" ht="18.75" customHeight="1" x14ac:dyDescent="0.3">
      <c r="A86" s="8"/>
      <c r="B86" s="8"/>
      <c r="C86" s="8"/>
      <c r="D86" s="8"/>
      <c r="E86" s="8"/>
      <c r="F86" s="8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</row>
    <row r="87" spans="1:26" ht="18.75" customHeight="1" x14ac:dyDescent="0.3">
      <c r="A87" s="8"/>
      <c r="B87" s="8"/>
      <c r="C87" s="8"/>
      <c r="D87" s="8"/>
      <c r="E87" s="8"/>
      <c r="F87" s="8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</row>
    <row r="88" spans="1:26" ht="18.75" customHeight="1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</row>
    <row r="89" spans="1:26" ht="18.75" customHeight="1" x14ac:dyDescent="0.3">
      <c r="A89" s="8"/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</row>
    <row r="90" spans="1:26" ht="18.75" customHeight="1" x14ac:dyDescent="0.3">
      <c r="A90" s="8"/>
      <c r="B90" s="8"/>
      <c r="C90" s="8"/>
      <c r="D90" s="8"/>
      <c r="E90" s="8"/>
      <c r="F90" s="8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</row>
    <row r="91" spans="1:26" ht="18.75" customHeight="1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</row>
    <row r="92" spans="1:26" ht="18.75" customHeight="1" x14ac:dyDescent="0.3">
      <c r="A92" s="8"/>
      <c r="B92" s="8"/>
      <c r="C92" s="8"/>
      <c r="D92" s="8"/>
      <c r="E92" s="8"/>
      <c r="F92" s="8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</row>
    <row r="93" spans="1:26" ht="18.75" customHeight="1" x14ac:dyDescent="0.3">
      <c r="A93" s="8"/>
      <c r="B93" s="8"/>
      <c r="C93" s="8"/>
      <c r="D93" s="8"/>
      <c r="E93" s="8"/>
      <c r="F93" s="8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</row>
    <row r="94" spans="1:26" ht="18.75" customHeight="1" x14ac:dyDescent="0.3">
      <c r="A94" s="8"/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</row>
    <row r="95" spans="1:26" ht="18.75" customHeigh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</row>
    <row r="96" spans="1:26" ht="18.75" customHeight="1" x14ac:dyDescent="0.3">
      <c r="A96" s="8"/>
      <c r="B96" s="8"/>
      <c r="C96" s="8"/>
      <c r="D96" s="8"/>
      <c r="E96" s="8"/>
      <c r="F96" s="8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</row>
    <row r="97" spans="1:26" ht="18.75" customHeight="1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</row>
    <row r="98" spans="1:26" ht="18.75" customHeight="1" x14ac:dyDescent="0.3">
      <c r="A98" s="8"/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</row>
    <row r="99" spans="1:26" ht="18.75" customHeight="1" x14ac:dyDescent="0.3">
      <c r="A99" s="8"/>
      <c r="B99" s="8"/>
      <c r="C99" s="8"/>
      <c r="D99" s="8"/>
      <c r="E99" s="8"/>
      <c r="F99" s="8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</row>
    <row r="100" spans="1:26" ht="18.75" customHeight="1" x14ac:dyDescent="0.3">
      <c r="A100" s="8"/>
      <c r="B100" s="8"/>
      <c r="C100" s="8"/>
      <c r="D100" s="8"/>
      <c r="E100" s="8"/>
      <c r="F100" s="8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</row>
    <row r="101" spans="1:26" ht="18.75" customHeight="1" x14ac:dyDescent="0.3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</row>
    <row r="102" spans="1:26" ht="18.75" customHeight="1" x14ac:dyDescent="0.3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</row>
    <row r="103" spans="1:26" ht="18.75" customHeight="1" x14ac:dyDescent="0.3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</row>
    <row r="104" spans="1:26" ht="18.75" customHeight="1" x14ac:dyDescent="0.3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</row>
    <row r="105" spans="1:26" ht="18.75" customHeight="1" x14ac:dyDescent="0.3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</row>
    <row r="106" spans="1:26" ht="18.75" customHeight="1" x14ac:dyDescent="0.3">
      <c r="A106" s="8"/>
      <c r="B106" s="8"/>
      <c r="C106" s="8"/>
      <c r="D106" s="8"/>
      <c r="E106" s="8"/>
      <c r="F106" s="8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</row>
    <row r="107" spans="1:26" ht="18.75" customHeight="1" x14ac:dyDescent="0.3">
      <c r="A107" s="8"/>
      <c r="B107" s="8"/>
      <c r="C107" s="8"/>
      <c r="D107" s="8"/>
      <c r="E107" s="8"/>
      <c r="F107" s="8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</row>
    <row r="108" spans="1:26" ht="18.75" customHeight="1" x14ac:dyDescent="0.3">
      <c r="A108" s="8"/>
      <c r="B108" s="8"/>
      <c r="C108" s="8"/>
      <c r="D108" s="8"/>
      <c r="E108" s="8"/>
      <c r="F108" s="8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</row>
    <row r="109" spans="1:26" ht="18.75" customHeight="1" x14ac:dyDescent="0.3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</row>
    <row r="110" spans="1:26" ht="18.75" customHeight="1" x14ac:dyDescent="0.3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</row>
    <row r="111" spans="1:26" ht="18.75" customHeight="1" x14ac:dyDescent="0.3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</row>
    <row r="112" spans="1:26" ht="18.75" customHeight="1" x14ac:dyDescent="0.3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</row>
    <row r="113" spans="1:26" ht="18.75" customHeight="1" x14ac:dyDescent="0.3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</row>
    <row r="114" spans="1:26" ht="18.75" customHeight="1" x14ac:dyDescent="0.3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</row>
    <row r="115" spans="1:26" ht="18.75" customHeight="1" x14ac:dyDescent="0.3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</row>
    <row r="116" spans="1:26" ht="18.75" customHeight="1" x14ac:dyDescent="0.3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</row>
    <row r="117" spans="1:26" ht="18.75" customHeight="1" x14ac:dyDescent="0.3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</row>
    <row r="118" spans="1:26" ht="18.75" customHeight="1" x14ac:dyDescent="0.3">
      <c r="A118" s="8"/>
      <c r="B118" s="8"/>
      <c r="C118" s="8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</row>
    <row r="119" spans="1:26" ht="18.75" customHeight="1" x14ac:dyDescent="0.3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</row>
    <row r="120" spans="1:26" ht="18.75" customHeight="1" x14ac:dyDescent="0.3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</row>
    <row r="121" spans="1:26" ht="18.75" customHeight="1" x14ac:dyDescent="0.3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</row>
    <row r="122" spans="1:26" ht="18.75" customHeight="1" x14ac:dyDescent="0.3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</row>
    <row r="123" spans="1:26" ht="18.75" customHeight="1" x14ac:dyDescent="0.3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</row>
    <row r="124" spans="1:26" ht="18.75" customHeight="1" x14ac:dyDescent="0.3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</row>
    <row r="125" spans="1:26" ht="18.75" customHeight="1" x14ac:dyDescent="0.3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</row>
    <row r="126" spans="1:26" ht="18.75" customHeight="1" x14ac:dyDescent="0.3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</row>
    <row r="127" spans="1:26" ht="18.75" customHeight="1" x14ac:dyDescent="0.3">
      <c r="A127" s="8"/>
      <c r="B127" s="8"/>
      <c r="C127" s="8"/>
      <c r="D127" s="8"/>
      <c r="E127" s="8"/>
      <c r="F127" s="8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</row>
    <row r="128" spans="1:26" ht="18.75" customHeight="1" x14ac:dyDescent="0.3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</row>
    <row r="129" spans="1:26" ht="18.75" customHeight="1" x14ac:dyDescent="0.3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</row>
    <row r="130" spans="1:26" ht="18.75" customHeight="1" x14ac:dyDescent="0.3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</row>
    <row r="131" spans="1:26" ht="18.75" customHeight="1" x14ac:dyDescent="0.3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</row>
    <row r="132" spans="1:26" ht="18.75" customHeight="1" x14ac:dyDescent="0.3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</row>
    <row r="133" spans="1:26" ht="18.75" customHeight="1" x14ac:dyDescent="0.3">
      <c r="A133" s="8"/>
      <c r="B133" s="8"/>
      <c r="C133" s="8"/>
      <c r="D133" s="8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</row>
    <row r="134" spans="1:26" ht="18.75" customHeight="1" x14ac:dyDescent="0.3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</row>
    <row r="135" spans="1:26" ht="18.75" customHeight="1" x14ac:dyDescent="0.3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</row>
    <row r="136" spans="1:26" ht="18.75" customHeight="1" x14ac:dyDescent="0.3">
      <c r="A136" s="8"/>
      <c r="B136" s="8"/>
      <c r="C136" s="8"/>
      <c r="D136" s="8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</row>
    <row r="137" spans="1:26" ht="18.75" customHeight="1" x14ac:dyDescent="0.3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</row>
    <row r="138" spans="1:26" ht="18.75" customHeight="1" x14ac:dyDescent="0.3">
      <c r="A138" s="8"/>
      <c r="B138" s="8"/>
      <c r="C138" s="8"/>
      <c r="D138" s="8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</row>
    <row r="139" spans="1:26" ht="18.75" customHeight="1" x14ac:dyDescent="0.3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</row>
    <row r="140" spans="1:26" ht="18.75" customHeight="1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</row>
    <row r="141" spans="1:26" ht="18.75" customHeight="1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</row>
    <row r="142" spans="1:26" ht="18.75" customHeight="1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</row>
    <row r="143" spans="1:26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</row>
    <row r="144" spans="1:26" ht="18.7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</row>
    <row r="145" spans="1:26" ht="18.75" customHeight="1" x14ac:dyDescent="0.3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</row>
    <row r="146" spans="1:26" ht="18.75" customHeight="1" x14ac:dyDescent="0.3">
      <c r="A146" s="8"/>
      <c r="B146" s="8"/>
      <c r="C146" s="8"/>
      <c r="D146" s="8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</row>
    <row r="147" spans="1:26" ht="18.7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</row>
    <row r="148" spans="1:26" ht="18.75" customHeight="1" x14ac:dyDescent="0.3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</row>
    <row r="149" spans="1:26" ht="18.75" customHeight="1" x14ac:dyDescent="0.3">
      <c r="A149" s="8"/>
      <c r="B149" s="8"/>
      <c r="C149" s="8"/>
      <c r="D149" s="8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</row>
    <row r="150" spans="1:26" ht="18.7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</row>
    <row r="151" spans="1:26" ht="18.7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</row>
    <row r="152" spans="1:26" ht="18.75" customHeight="1" x14ac:dyDescent="0.3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</row>
    <row r="153" spans="1:26" ht="18.7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</row>
    <row r="154" spans="1:26" ht="18.7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</row>
    <row r="155" spans="1:26" ht="18.75" customHeight="1" x14ac:dyDescent="0.3">
      <c r="A155" s="8"/>
      <c r="B155" s="8"/>
      <c r="C155" s="8"/>
      <c r="D155" s="8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</row>
    <row r="156" spans="1:26" ht="18.75" customHeight="1" x14ac:dyDescent="0.3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</row>
    <row r="157" spans="1:26" ht="18.75" customHeight="1" x14ac:dyDescent="0.3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</row>
    <row r="158" spans="1:26" ht="18.75" customHeight="1" x14ac:dyDescent="0.3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</row>
    <row r="159" spans="1:26" ht="18.75" customHeight="1" x14ac:dyDescent="0.3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</row>
    <row r="160" spans="1:26" ht="18.75" customHeight="1" x14ac:dyDescent="0.3">
      <c r="A160" s="8"/>
      <c r="B160" s="8"/>
      <c r="C160" s="8"/>
      <c r="D160" s="8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</row>
    <row r="161" spans="1:26" ht="18.75" customHeight="1" x14ac:dyDescent="0.3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</row>
    <row r="162" spans="1:26" ht="18.75" customHeight="1" x14ac:dyDescent="0.3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</row>
    <row r="163" spans="1:26" ht="18.75" customHeight="1" x14ac:dyDescent="0.3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</row>
    <row r="164" spans="1:26" ht="18.75" customHeight="1" x14ac:dyDescent="0.3">
      <c r="A164" s="8"/>
      <c r="B164" s="8"/>
      <c r="C164" s="8"/>
      <c r="D164" s="8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</row>
    <row r="165" spans="1:26" ht="18.75" customHeight="1" x14ac:dyDescent="0.3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</row>
    <row r="166" spans="1:26" ht="18.75" customHeight="1" x14ac:dyDescent="0.3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</row>
    <row r="167" spans="1:26" ht="18.75" customHeight="1" x14ac:dyDescent="0.3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</row>
    <row r="168" spans="1:26" ht="18.75" customHeight="1" x14ac:dyDescent="0.3">
      <c r="A168" s="8"/>
      <c r="B168" s="8"/>
      <c r="C168" s="8"/>
      <c r="D168" s="8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</row>
    <row r="169" spans="1:26" ht="18.75" customHeight="1" x14ac:dyDescent="0.3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</row>
    <row r="170" spans="1:26" ht="18.75" customHeight="1" x14ac:dyDescent="0.3">
      <c r="A170" s="8"/>
      <c r="B170" s="8"/>
      <c r="C170" s="8"/>
      <c r="D170" s="8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</row>
    <row r="171" spans="1:26" ht="18.75" customHeight="1" x14ac:dyDescent="0.3">
      <c r="A171" s="8"/>
      <c r="B171" s="8"/>
      <c r="C171" s="8"/>
      <c r="D171" s="8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</row>
    <row r="172" spans="1:26" ht="18.75" customHeight="1" x14ac:dyDescent="0.3">
      <c r="A172" s="8"/>
      <c r="B172" s="8"/>
      <c r="C172" s="8"/>
      <c r="D172" s="8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</row>
    <row r="173" spans="1:26" ht="18.75" customHeight="1" x14ac:dyDescent="0.3">
      <c r="A173" s="8"/>
      <c r="B173" s="8"/>
      <c r="C173" s="8"/>
      <c r="D173" s="8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</row>
    <row r="174" spans="1:26" ht="18.75" customHeight="1" x14ac:dyDescent="0.3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</row>
    <row r="175" spans="1:26" ht="18.75" customHeight="1" x14ac:dyDescent="0.3">
      <c r="A175" s="8"/>
      <c r="B175" s="8"/>
      <c r="C175" s="8"/>
      <c r="D175" s="8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</row>
    <row r="176" spans="1:26" ht="18.75" customHeight="1" x14ac:dyDescent="0.3">
      <c r="A176" s="8"/>
      <c r="B176" s="8"/>
      <c r="C176" s="8"/>
      <c r="D176" s="8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</row>
    <row r="177" spans="1:26" ht="18.75" customHeight="1" x14ac:dyDescent="0.3">
      <c r="A177" s="8"/>
      <c r="B177" s="8"/>
      <c r="C177" s="8"/>
      <c r="D177" s="8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</row>
    <row r="178" spans="1:26" ht="18.75" customHeight="1" x14ac:dyDescent="0.3">
      <c r="A178" s="8"/>
      <c r="B178" s="8"/>
      <c r="C178" s="8"/>
      <c r="D178" s="8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</row>
    <row r="179" spans="1:26" ht="18.75" customHeight="1" x14ac:dyDescent="0.3">
      <c r="A179" s="8"/>
      <c r="B179" s="8"/>
      <c r="C179" s="8"/>
      <c r="D179" s="8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</row>
    <row r="180" spans="1:26" ht="18.75" customHeight="1" x14ac:dyDescent="0.3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</row>
    <row r="181" spans="1:26" ht="18.75" customHeight="1" x14ac:dyDescent="0.3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</row>
    <row r="182" spans="1:26" ht="18.75" customHeight="1" x14ac:dyDescent="0.3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</row>
    <row r="183" spans="1:26" ht="18.75" customHeight="1" x14ac:dyDescent="0.3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</row>
    <row r="184" spans="1:26" ht="18.75" customHeight="1" x14ac:dyDescent="0.3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</row>
    <row r="185" spans="1:26" ht="18.75" customHeight="1" x14ac:dyDescent="0.3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</row>
    <row r="186" spans="1:26" ht="18.75" customHeight="1" x14ac:dyDescent="0.3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</row>
    <row r="187" spans="1:26" ht="18.75" customHeight="1" x14ac:dyDescent="0.3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</row>
    <row r="188" spans="1:26" ht="18.75" customHeight="1" x14ac:dyDescent="0.3">
      <c r="A188" s="8"/>
      <c r="B188" s="8"/>
      <c r="C188" s="8"/>
      <c r="D188" s="8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</row>
    <row r="189" spans="1:26" ht="18.75" customHeight="1" x14ac:dyDescent="0.3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</row>
    <row r="190" spans="1:26" ht="18.75" customHeight="1" x14ac:dyDescent="0.3">
      <c r="A190" s="8"/>
      <c r="B190" s="8"/>
      <c r="C190" s="8"/>
      <c r="D190" s="8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</row>
    <row r="191" spans="1:26" ht="18.75" customHeight="1" x14ac:dyDescent="0.3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</row>
    <row r="192" spans="1:26" ht="18.75" customHeight="1" x14ac:dyDescent="0.3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</row>
    <row r="193" spans="1:26" ht="18.75" customHeight="1" x14ac:dyDescent="0.3">
      <c r="A193" s="8"/>
      <c r="B193" s="8"/>
      <c r="C193" s="8"/>
      <c r="D193" s="8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</row>
    <row r="194" spans="1:26" ht="18.75" customHeight="1" x14ac:dyDescent="0.3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</row>
    <row r="195" spans="1:26" ht="18.75" customHeight="1" x14ac:dyDescent="0.3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</row>
    <row r="196" spans="1:26" ht="18.75" customHeight="1" x14ac:dyDescent="0.3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</row>
    <row r="197" spans="1:26" ht="18.75" customHeight="1" x14ac:dyDescent="0.3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</row>
    <row r="198" spans="1:26" ht="18.75" customHeight="1" x14ac:dyDescent="0.3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</row>
    <row r="199" spans="1:26" ht="18.75" customHeight="1" x14ac:dyDescent="0.3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</row>
    <row r="200" spans="1:26" ht="18.75" customHeight="1" x14ac:dyDescent="0.3">
      <c r="A200" s="8"/>
      <c r="B200" s="8"/>
      <c r="C200" s="8"/>
      <c r="D200" s="8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</row>
    <row r="201" spans="1:26" ht="18.75" customHeight="1" x14ac:dyDescent="0.3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</row>
    <row r="202" spans="1:26" ht="18.75" customHeight="1" x14ac:dyDescent="0.3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</row>
    <row r="203" spans="1:26" ht="18.75" customHeight="1" x14ac:dyDescent="0.3">
      <c r="A203" s="8"/>
      <c r="B203" s="8"/>
      <c r="C203" s="8"/>
      <c r="D203" s="8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</row>
    <row r="204" spans="1:26" ht="18.75" customHeight="1" x14ac:dyDescent="0.3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</row>
    <row r="205" spans="1:26" ht="18.75" customHeight="1" x14ac:dyDescent="0.3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</row>
    <row r="206" spans="1:26" ht="18.75" customHeight="1" x14ac:dyDescent="0.3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</row>
    <row r="207" spans="1:26" ht="18.75" customHeight="1" x14ac:dyDescent="0.3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</row>
    <row r="208" spans="1:26" ht="18.75" customHeight="1" x14ac:dyDescent="0.3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</row>
    <row r="209" spans="1:26" ht="18.75" customHeight="1" x14ac:dyDescent="0.3">
      <c r="A209" s="8"/>
      <c r="B209" s="8"/>
      <c r="C209" s="8"/>
      <c r="D209" s="8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</row>
    <row r="210" spans="1:26" ht="18.75" customHeight="1" x14ac:dyDescent="0.3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</row>
    <row r="211" spans="1:26" ht="18.75" customHeight="1" x14ac:dyDescent="0.3">
      <c r="A211" s="8"/>
      <c r="B211" s="8"/>
      <c r="C211" s="8"/>
      <c r="D211" s="8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</row>
    <row r="212" spans="1:26" ht="18.75" customHeight="1" x14ac:dyDescent="0.3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</row>
    <row r="213" spans="1:26" ht="18.75" customHeight="1" x14ac:dyDescent="0.3">
      <c r="A213" s="8"/>
      <c r="B213" s="8"/>
      <c r="C213" s="8"/>
      <c r="D213" s="8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</row>
    <row r="214" spans="1:26" ht="18.75" customHeight="1" x14ac:dyDescent="0.3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</row>
    <row r="215" spans="1:26" ht="18.75" customHeight="1" x14ac:dyDescent="0.3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</row>
    <row r="216" spans="1:26" ht="18.75" customHeight="1" x14ac:dyDescent="0.3">
      <c r="A216" s="8"/>
      <c r="B216" s="8"/>
      <c r="C216" s="8"/>
      <c r="D216" s="8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</row>
    <row r="217" spans="1:26" ht="18.75" customHeight="1" x14ac:dyDescent="0.3">
      <c r="A217" s="8"/>
      <c r="B217" s="8"/>
      <c r="C217" s="8"/>
      <c r="D217" s="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</row>
    <row r="218" spans="1:26" ht="18.75" customHeight="1" x14ac:dyDescent="0.3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</row>
    <row r="219" spans="1:26" ht="18.75" customHeight="1" x14ac:dyDescent="0.3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</row>
    <row r="220" spans="1:26" ht="18.75" customHeight="1" x14ac:dyDescent="0.3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</row>
    <row r="221" spans="1:26" ht="18.75" customHeight="1" x14ac:dyDescent="0.3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</row>
    <row r="222" spans="1:26" ht="18.75" customHeight="1" x14ac:dyDescent="0.3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</row>
    <row r="223" spans="1:26" ht="18.75" customHeight="1" x14ac:dyDescent="0.3">
      <c r="A223" s="8"/>
      <c r="B223" s="8"/>
      <c r="C223" s="8"/>
      <c r="D223" s="8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</row>
    <row r="224" spans="1:26" ht="18.75" customHeight="1" x14ac:dyDescent="0.3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</row>
    <row r="225" spans="1:26" ht="18.75" customHeight="1" x14ac:dyDescent="0.3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</row>
    <row r="226" spans="1:26" ht="18.75" customHeight="1" x14ac:dyDescent="0.3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</row>
    <row r="227" spans="1:26" ht="18.75" customHeight="1" x14ac:dyDescent="0.3">
      <c r="A227" s="8"/>
      <c r="B227" s="8"/>
      <c r="C227" s="8"/>
      <c r="D227" s="8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</row>
    <row r="228" spans="1:26" ht="18.75" customHeight="1" x14ac:dyDescent="0.3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</row>
    <row r="229" spans="1:26" ht="18.75" customHeight="1" x14ac:dyDescent="0.3">
      <c r="A229" s="8"/>
      <c r="B229" s="8"/>
      <c r="C229" s="8"/>
      <c r="D229" s="8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</row>
    <row r="230" spans="1:26" ht="18.75" customHeight="1" x14ac:dyDescent="0.3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</row>
    <row r="231" spans="1:26" ht="18.75" customHeight="1" x14ac:dyDescent="0.3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</row>
    <row r="232" spans="1:26" ht="18.75" customHeight="1" x14ac:dyDescent="0.3">
      <c r="A232" s="8"/>
      <c r="B232" s="8"/>
      <c r="C232" s="8"/>
      <c r="D232" s="8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</row>
    <row r="233" spans="1:26" ht="18.75" customHeight="1" x14ac:dyDescent="0.3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</row>
    <row r="234" spans="1:26" ht="18.75" customHeight="1" x14ac:dyDescent="0.3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</row>
    <row r="235" spans="1:26" ht="18.75" customHeight="1" x14ac:dyDescent="0.3">
      <c r="A235" s="8"/>
      <c r="B235" s="8"/>
      <c r="C235" s="8"/>
      <c r="D235" s="8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</row>
    <row r="236" spans="1:26" ht="18.75" customHeight="1" x14ac:dyDescent="0.3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</row>
    <row r="237" spans="1:26" ht="18.75" customHeight="1" x14ac:dyDescent="0.3">
      <c r="A237" s="8"/>
      <c r="B237" s="8"/>
      <c r="C237" s="8"/>
      <c r="D237" s="8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</row>
    <row r="238" spans="1:26" ht="18.75" customHeight="1" x14ac:dyDescent="0.3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</row>
    <row r="239" spans="1:26" ht="18.75" customHeight="1" x14ac:dyDescent="0.3">
      <c r="A239" s="8"/>
      <c r="B239" s="8"/>
      <c r="C239" s="8"/>
      <c r="D239" s="8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</row>
    <row r="240" spans="1:26" ht="18.75" customHeight="1" x14ac:dyDescent="0.3">
      <c r="A240" s="8"/>
      <c r="B240" s="8"/>
      <c r="C240" s="8"/>
      <c r="D240" s="8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</row>
    <row r="241" spans="1:26" ht="18.75" customHeight="1" x14ac:dyDescent="0.3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</row>
    <row r="242" spans="1:26" ht="18.75" customHeight="1" x14ac:dyDescent="0.3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</row>
    <row r="243" spans="1:26" ht="18.75" customHeight="1" x14ac:dyDescent="0.3">
      <c r="A243" s="8"/>
      <c r="B243" s="8"/>
      <c r="C243" s="8"/>
      <c r="D243" s="8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</row>
    <row r="244" spans="1:26" ht="18.75" customHeight="1" x14ac:dyDescent="0.3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</row>
    <row r="245" spans="1:26" ht="18.75" customHeight="1" x14ac:dyDescent="0.3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</row>
    <row r="246" spans="1:26" ht="18.75" customHeight="1" x14ac:dyDescent="0.3">
      <c r="A246" s="8"/>
      <c r="B246" s="8"/>
      <c r="C246" s="8"/>
      <c r="D246" s="8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</row>
    <row r="247" spans="1:26" ht="18.75" customHeight="1" x14ac:dyDescent="0.3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</row>
    <row r="248" spans="1:26" ht="18.75" customHeight="1" x14ac:dyDescent="0.3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</row>
    <row r="249" spans="1:26" ht="18.75" customHeight="1" x14ac:dyDescent="0.3">
      <c r="A249" s="8"/>
      <c r="B249" s="8"/>
      <c r="C249" s="8"/>
      <c r="D249" s="8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</row>
    <row r="250" spans="1:26" ht="18.75" customHeight="1" x14ac:dyDescent="0.3">
      <c r="A250" s="8"/>
      <c r="B250" s="8"/>
      <c r="C250" s="8"/>
      <c r="D250" s="8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</row>
    <row r="251" spans="1:26" ht="18.75" customHeight="1" x14ac:dyDescent="0.3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</row>
    <row r="252" spans="1:26" ht="18.75" customHeight="1" x14ac:dyDescent="0.3">
      <c r="A252" s="8"/>
      <c r="B252" s="8"/>
      <c r="C252" s="8"/>
      <c r="D252" s="8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</row>
    <row r="253" spans="1:26" ht="18.75" customHeight="1" x14ac:dyDescent="0.3">
      <c r="A253" s="8"/>
      <c r="B253" s="8"/>
      <c r="C253" s="8"/>
      <c r="D253" s="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</row>
    <row r="254" spans="1:26" ht="18.75" customHeight="1" x14ac:dyDescent="0.3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</row>
    <row r="255" spans="1:26" ht="18.75" customHeight="1" x14ac:dyDescent="0.3">
      <c r="A255" s="8"/>
      <c r="B255" s="8"/>
      <c r="C255" s="8"/>
      <c r="D255" s="8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</row>
    <row r="256" spans="1:26" ht="18.75" customHeight="1" x14ac:dyDescent="0.3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</row>
    <row r="257" spans="1:26" ht="18.75" customHeight="1" x14ac:dyDescent="0.3">
      <c r="A257" s="8"/>
      <c r="B257" s="8"/>
      <c r="C257" s="8"/>
      <c r="D257" s="8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</row>
    <row r="258" spans="1:26" ht="18.75" customHeight="1" x14ac:dyDescent="0.3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</row>
    <row r="259" spans="1:26" ht="18.75" customHeight="1" x14ac:dyDescent="0.3">
      <c r="A259" s="8"/>
      <c r="B259" s="8"/>
      <c r="C259" s="8"/>
      <c r="D259" s="8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</row>
    <row r="260" spans="1:26" ht="18.75" customHeight="1" x14ac:dyDescent="0.3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</row>
    <row r="261" spans="1:26" ht="18.75" customHeight="1" x14ac:dyDescent="0.3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</row>
    <row r="262" spans="1:26" ht="18.75" customHeight="1" x14ac:dyDescent="0.3">
      <c r="A262" s="8"/>
      <c r="B262" s="8"/>
      <c r="C262" s="8"/>
      <c r="D262" s="8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</row>
    <row r="263" spans="1:26" ht="18.75" customHeight="1" x14ac:dyDescent="0.3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</row>
    <row r="264" spans="1:26" ht="18.75" customHeight="1" x14ac:dyDescent="0.3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</row>
    <row r="265" spans="1:26" ht="18.75" customHeight="1" x14ac:dyDescent="0.3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</row>
    <row r="266" spans="1:26" ht="18.75" customHeight="1" x14ac:dyDescent="0.3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</row>
    <row r="267" spans="1:26" ht="18.75" customHeight="1" x14ac:dyDescent="0.3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</row>
    <row r="268" spans="1:26" ht="18.75" customHeight="1" x14ac:dyDescent="0.3">
      <c r="A268" s="8"/>
      <c r="B268" s="8"/>
      <c r="C268" s="8"/>
      <c r="D268" s="8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</row>
    <row r="269" spans="1:26" ht="18.75" customHeight="1" x14ac:dyDescent="0.3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</row>
    <row r="270" spans="1:26" ht="18.75" customHeight="1" x14ac:dyDescent="0.3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</row>
    <row r="271" spans="1:26" ht="18.75" customHeight="1" x14ac:dyDescent="0.3">
      <c r="A271" s="8"/>
      <c r="B271" s="8"/>
      <c r="C271" s="8"/>
      <c r="D271" s="8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</row>
    <row r="272" spans="1:26" ht="18.75" customHeight="1" x14ac:dyDescent="0.3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</row>
    <row r="273" spans="1:26" ht="18.75" customHeight="1" x14ac:dyDescent="0.3">
      <c r="A273" s="8"/>
      <c r="B273" s="8"/>
      <c r="C273" s="8"/>
      <c r="D273" s="8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</row>
    <row r="274" spans="1:26" ht="18.75" customHeight="1" x14ac:dyDescent="0.3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</row>
    <row r="275" spans="1:26" ht="18.75" customHeight="1" x14ac:dyDescent="0.3">
      <c r="A275" s="8"/>
      <c r="B275" s="8"/>
      <c r="C275" s="8"/>
      <c r="D275" s="8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</row>
    <row r="276" spans="1:26" ht="18.75" customHeight="1" x14ac:dyDescent="0.3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</row>
    <row r="277" spans="1:26" ht="18.75" customHeight="1" x14ac:dyDescent="0.3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</row>
    <row r="278" spans="1:26" ht="18.75" customHeight="1" x14ac:dyDescent="0.3">
      <c r="A278" s="8"/>
      <c r="B278" s="8"/>
      <c r="C278" s="8"/>
      <c r="D278" s="8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</row>
    <row r="279" spans="1:26" ht="18.75" customHeight="1" x14ac:dyDescent="0.3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</row>
    <row r="280" spans="1:26" ht="18.75" customHeight="1" x14ac:dyDescent="0.3">
      <c r="A280" s="8"/>
      <c r="B280" s="8"/>
      <c r="C280" s="8"/>
      <c r="D280" s="8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</row>
    <row r="281" spans="1:26" ht="18.75" customHeight="1" x14ac:dyDescent="0.3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</row>
    <row r="282" spans="1:26" ht="18.75" customHeight="1" x14ac:dyDescent="0.3">
      <c r="A282" s="8"/>
      <c r="B282" s="8"/>
      <c r="C282" s="8"/>
      <c r="D282" s="8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</row>
    <row r="283" spans="1:26" ht="18.75" customHeight="1" x14ac:dyDescent="0.3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</row>
    <row r="284" spans="1:26" ht="18.75" customHeight="1" x14ac:dyDescent="0.3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</row>
    <row r="285" spans="1:26" ht="18.75" customHeight="1" x14ac:dyDescent="0.3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</row>
    <row r="286" spans="1:26" ht="18.75" customHeight="1" x14ac:dyDescent="0.3">
      <c r="A286" s="8"/>
      <c r="B286" s="8"/>
      <c r="C286" s="8"/>
      <c r="D286" s="8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</row>
    <row r="287" spans="1:26" ht="18.75" customHeight="1" x14ac:dyDescent="0.3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</row>
    <row r="288" spans="1:26" ht="18.75" customHeight="1" x14ac:dyDescent="0.3">
      <c r="A288" s="8"/>
      <c r="B288" s="8"/>
      <c r="C288" s="8"/>
      <c r="D288" s="8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</row>
    <row r="289" spans="1:26" ht="18.75" customHeight="1" x14ac:dyDescent="0.3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</row>
    <row r="290" spans="1:26" ht="18.75" customHeight="1" x14ac:dyDescent="0.3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</row>
    <row r="291" spans="1:26" ht="18.75" customHeight="1" x14ac:dyDescent="0.3">
      <c r="A291" s="8"/>
      <c r="B291" s="8"/>
      <c r="C291" s="8"/>
      <c r="D291" s="8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</row>
    <row r="292" spans="1:26" ht="18.75" customHeight="1" x14ac:dyDescent="0.3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</row>
    <row r="293" spans="1:26" ht="18.75" customHeight="1" x14ac:dyDescent="0.3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</row>
    <row r="294" spans="1:26" ht="18.75" customHeight="1" x14ac:dyDescent="0.3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</row>
    <row r="295" spans="1:26" ht="18.75" customHeight="1" x14ac:dyDescent="0.3">
      <c r="A295" s="8"/>
      <c r="B295" s="8"/>
      <c r="C295" s="8"/>
      <c r="D295" s="8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</row>
    <row r="296" spans="1:26" ht="18.75" customHeight="1" x14ac:dyDescent="0.3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</row>
    <row r="297" spans="1:26" ht="18.75" customHeight="1" x14ac:dyDescent="0.3">
      <c r="A297" s="8"/>
      <c r="B297" s="8"/>
      <c r="C297" s="8"/>
      <c r="D297" s="8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</row>
    <row r="298" spans="1:26" ht="18.75" customHeight="1" x14ac:dyDescent="0.3">
      <c r="A298" s="8"/>
      <c r="B298" s="8"/>
      <c r="C298" s="8"/>
      <c r="D298" s="8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</row>
    <row r="299" spans="1:26" ht="18.75" customHeight="1" x14ac:dyDescent="0.3">
      <c r="A299" s="8"/>
      <c r="B299" s="8"/>
      <c r="C299" s="8"/>
      <c r="D299" s="8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</row>
    <row r="300" spans="1:26" ht="18.75" customHeight="1" x14ac:dyDescent="0.3">
      <c r="A300" s="8"/>
      <c r="B300" s="8"/>
      <c r="C300" s="8"/>
      <c r="D300" s="8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</row>
    <row r="301" spans="1:26" ht="18.75" customHeight="1" x14ac:dyDescent="0.3">
      <c r="A301" s="8"/>
      <c r="B301" s="8"/>
      <c r="C301" s="8"/>
      <c r="D301" s="8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</row>
    <row r="302" spans="1:26" ht="18.75" customHeight="1" x14ac:dyDescent="0.3">
      <c r="A302" s="8"/>
      <c r="B302" s="8"/>
      <c r="C302" s="8"/>
      <c r="D302" s="8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</row>
    <row r="303" spans="1:26" ht="18.75" customHeight="1" x14ac:dyDescent="0.3">
      <c r="A303" s="8"/>
      <c r="B303" s="8"/>
      <c r="C303" s="8"/>
      <c r="D303" s="8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</row>
    <row r="304" spans="1:26" ht="18.75" customHeight="1" x14ac:dyDescent="0.3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</row>
    <row r="305" spans="1:26" ht="18.75" customHeight="1" x14ac:dyDescent="0.3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</row>
    <row r="306" spans="1:26" ht="18.75" customHeight="1" x14ac:dyDescent="0.3">
      <c r="A306" s="8"/>
      <c r="B306" s="8"/>
      <c r="C306" s="8"/>
      <c r="D306" s="8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</row>
    <row r="307" spans="1:26" ht="18.75" customHeight="1" x14ac:dyDescent="0.3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</row>
    <row r="308" spans="1:26" ht="18.75" customHeight="1" x14ac:dyDescent="0.3">
      <c r="A308" s="8"/>
      <c r="B308" s="8"/>
      <c r="C308" s="8"/>
      <c r="D308" s="8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</row>
    <row r="309" spans="1:26" ht="18.75" customHeight="1" x14ac:dyDescent="0.3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</row>
    <row r="310" spans="1:26" ht="18.75" customHeight="1" x14ac:dyDescent="0.3">
      <c r="A310" s="8"/>
      <c r="B310" s="8"/>
      <c r="C310" s="8"/>
      <c r="D310" s="8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</row>
    <row r="311" spans="1:26" ht="18.75" customHeight="1" x14ac:dyDescent="0.3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</row>
    <row r="312" spans="1:26" ht="18.75" customHeight="1" x14ac:dyDescent="0.3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</row>
    <row r="313" spans="1:26" ht="18.75" customHeight="1" x14ac:dyDescent="0.3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</row>
    <row r="314" spans="1:26" ht="18.75" customHeight="1" x14ac:dyDescent="0.3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</row>
    <row r="315" spans="1:26" ht="18.75" customHeight="1" x14ac:dyDescent="0.3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</row>
    <row r="316" spans="1:26" ht="18.75" customHeight="1" x14ac:dyDescent="0.3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</row>
    <row r="317" spans="1:26" ht="18.75" customHeight="1" x14ac:dyDescent="0.3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</row>
    <row r="318" spans="1:26" ht="18.75" customHeight="1" x14ac:dyDescent="0.3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</row>
    <row r="319" spans="1:26" ht="18.75" customHeight="1" x14ac:dyDescent="0.3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</row>
    <row r="320" spans="1:26" ht="18.75" customHeight="1" x14ac:dyDescent="0.3">
      <c r="A320" s="8"/>
      <c r="B320" s="8"/>
      <c r="C320" s="8"/>
      <c r="D320" s="8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</row>
    <row r="321" spans="1:26" ht="18.75" customHeight="1" x14ac:dyDescent="0.3">
      <c r="A321" s="8"/>
      <c r="B321" s="8"/>
      <c r="C321" s="8"/>
      <c r="D321" s="8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</row>
    <row r="322" spans="1:26" ht="18.75" customHeight="1" x14ac:dyDescent="0.3">
      <c r="A322" s="8"/>
      <c r="B322" s="8"/>
      <c r="C322" s="8"/>
      <c r="D322" s="8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</row>
    <row r="323" spans="1:26" ht="18.75" customHeight="1" x14ac:dyDescent="0.3">
      <c r="A323" s="8"/>
      <c r="B323" s="8"/>
      <c r="C323" s="8"/>
      <c r="D323" s="8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</row>
    <row r="324" spans="1:26" ht="18.75" customHeight="1" x14ac:dyDescent="0.3">
      <c r="A324" s="8"/>
      <c r="B324" s="8"/>
      <c r="C324" s="8"/>
      <c r="D324" s="8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</row>
    <row r="325" spans="1:26" ht="18.75" customHeight="1" x14ac:dyDescent="0.3">
      <c r="A325" s="8"/>
      <c r="B325" s="8"/>
      <c r="C325" s="8"/>
      <c r="D325" s="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</row>
    <row r="326" spans="1:26" ht="18.75" customHeight="1" x14ac:dyDescent="0.3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</row>
    <row r="327" spans="1:26" ht="18.75" customHeight="1" x14ac:dyDescent="0.3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</row>
    <row r="328" spans="1:26" ht="18.75" customHeight="1" x14ac:dyDescent="0.3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</row>
    <row r="329" spans="1:26" ht="18.75" customHeight="1" x14ac:dyDescent="0.3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</row>
    <row r="330" spans="1:26" ht="18.75" customHeight="1" x14ac:dyDescent="0.3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</row>
    <row r="331" spans="1:26" ht="18.75" customHeight="1" x14ac:dyDescent="0.3">
      <c r="A331" s="8"/>
      <c r="B331" s="8"/>
      <c r="C331" s="8"/>
      <c r="D331" s="8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</row>
    <row r="332" spans="1:26" ht="18.75" customHeight="1" x14ac:dyDescent="0.3">
      <c r="A332" s="8"/>
      <c r="B332" s="8"/>
      <c r="C332" s="8"/>
      <c r="D332" s="8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</row>
    <row r="333" spans="1:26" ht="18.75" customHeight="1" x14ac:dyDescent="0.3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</row>
    <row r="334" spans="1:26" ht="18.75" customHeight="1" x14ac:dyDescent="0.3">
      <c r="A334" s="8"/>
      <c r="B334" s="8"/>
      <c r="C334" s="8"/>
      <c r="D334" s="8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</row>
    <row r="335" spans="1:26" ht="18.75" customHeight="1" x14ac:dyDescent="0.3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</row>
    <row r="336" spans="1:26" ht="18.75" customHeight="1" x14ac:dyDescent="0.3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</row>
    <row r="337" spans="1:26" ht="18.75" customHeight="1" x14ac:dyDescent="0.3">
      <c r="A337" s="8"/>
      <c r="B337" s="8"/>
      <c r="C337" s="8"/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</row>
    <row r="338" spans="1:26" ht="18.75" customHeight="1" x14ac:dyDescent="0.3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</row>
    <row r="339" spans="1:26" ht="18.75" customHeight="1" x14ac:dyDescent="0.3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</row>
    <row r="340" spans="1:26" ht="18.75" customHeight="1" x14ac:dyDescent="0.3">
      <c r="A340" s="8"/>
      <c r="B340" s="8"/>
      <c r="C340" s="8"/>
      <c r="D340" s="8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</row>
    <row r="341" spans="1:26" ht="18.75" customHeight="1" x14ac:dyDescent="0.3">
      <c r="A341" s="8"/>
      <c r="B341" s="8"/>
      <c r="C341" s="8"/>
      <c r="D341" s="8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</row>
    <row r="342" spans="1:26" ht="18.75" customHeight="1" x14ac:dyDescent="0.3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</row>
    <row r="343" spans="1:26" ht="18.75" customHeight="1" x14ac:dyDescent="0.3">
      <c r="A343" s="8"/>
      <c r="B343" s="8"/>
      <c r="C343" s="8"/>
      <c r="D343" s="8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</row>
    <row r="344" spans="1:26" ht="18.75" customHeight="1" x14ac:dyDescent="0.3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</row>
    <row r="345" spans="1:26" ht="18.75" customHeight="1" x14ac:dyDescent="0.3">
      <c r="A345" s="8"/>
      <c r="B345" s="8"/>
      <c r="C345" s="8"/>
      <c r="D345" s="8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</row>
    <row r="346" spans="1:26" ht="18.75" customHeight="1" x14ac:dyDescent="0.3">
      <c r="A346" s="8"/>
      <c r="B346" s="8"/>
      <c r="C346" s="8"/>
      <c r="D346" s="8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</row>
    <row r="347" spans="1:26" ht="18.75" customHeight="1" x14ac:dyDescent="0.3">
      <c r="A347" s="8"/>
      <c r="B347" s="8"/>
      <c r="C347" s="8"/>
      <c r="D347" s="8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</row>
    <row r="348" spans="1:26" ht="18.75" customHeight="1" x14ac:dyDescent="0.3">
      <c r="A348" s="8"/>
      <c r="B348" s="8"/>
      <c r="C348" s="8"/>
      <c r="D348" s="8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</row>
    <row r="349" spans="1:26" ht="18.75" customHeight="1" x14ac:dyDescent="0.3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</row>
    <row r="350" spans="1:26" ht="18.75" customHeight="1" x14ac:dyDescent="0.3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</row>
    <row r="351" spans="1:26" ht="18.75" customHeight="1" x14ac:dyDescent="0.3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</row>
    <row r="352" spans="1:26" ht="18.75" customHeight="1" x14ac:dyDescent="0.3">
      <c r="A352" s="8"/>
      <c r="B352" s="8"/>
      <c r="C352" s="8"/>
      <c r="D352" s="8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</row>
    <row r="353" spans="1:26" ht="18.75" customHeight="1" x14ac:dyDescent="0.3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</row>
    <row r="354" spans="1:26" ht="18.75" customHeight="1" x14ac:dyDescent="0.3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</row>
    <row r="355" spans="1:26" ht="18.75" customHeight="1" x14ac:dyDescent="0.3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</row>
    <row r="356" spans="1:26" ht="18.75" customHeight="1" x14ac:dyDescent="0.3">
      <c r="A356" s="8"/>
      <c r="B356" s="8"/>
      <c r="C356" s="8"/>
      <c r="D356" s="8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</row>
    <row r="357" spans="1:26" ht="18.75" customHeight="1" x14ac:dyDescent="0.3">
      <c r="A357" s="8"/>
      <c r="B357" s="8"/>
      <c r="C357" s="8"/>
      <c r="D357" s="8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</row>
    <row r="358" spans="1:26" ht="18.75" customHeight="1" x14ac:dyDescent="0.3">
      <c r="A358" s="8"/>
      <c r="B358" s="8"/>
      <c r="C358" s="8"/>
      <c r="D358" s="8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</row>
    <row r="359" spans="1:26" ht="18.75" customHeight="1" x14ac:dyDescent="0.3">
      <c r="A359" s="8"/>
      <c r="B359" s="8"/>
      <c r="C359" s="8"/>
      <c r="D359" s="8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</row>
    <row r="360" spans="1:26" ht="18.75" customHeight="1" x14ac:dyDescent="0.3">
      <c r="A360" s="8"/>
      <c r="B360" s="8"/>
      <c r="C360" s="8"/>
      <c r="D360" s="8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</row>
    <row r="361" spans="1:26" ht="18.75" customHeight="1" x14ac:dyDescent="0.3">
      <c r="A361" s="8"/>
      <c r="B361" s="8"/>
      <c r="C361" s="8"/>
      <c r="D361" s="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</row>
    <row r="362" spans="1:26" ht="18.75" customHeight="1" x14ac:dyDescent="0.3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</row>
    <row r="363" spans="1:26" ht="18.75" customHeight="1" x14ac:dyDescent="0.3">
      <c r="A363" s="8"/>
      <c r="B363" s="8"/>
      <c r="C363" s="8"/>
      <c r="D363" s="8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</row>
    <row r="364" spans="1:26" ht="18.75" customHeight="1" x14ac:dyDescent="0.3">
      <c r="A364" s="8"/>
      <c r="B364" s="8"/>
      <c r="C364" s="8"/>
      <c r="D364" s="8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</row>
    <row r="365" spans="1:26" ht="18.75" customHeight="1" x14ac:dyDescent="0.3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</row>
    <row r="366" spans="1:26" ht="18.75" customHeight="1" x14ac:dyDescent="0.3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</row>
    <row r="367" spans="1:26" ht="18.75" customHeight="1" x14ac:dyDescent="0.3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</row>
    <row r="368" spans="1:26" ht="18.75" customHeight="1" x14ac:dyDescent="0.3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</row>
    <row r="369" spans="1:26" ht="18.75" customHeight="1" x14ac:dyDescent="0.3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</row>
    <row r="370" spans="1:26" ht="18.75" customHeight="1" x14ac:dyDescent="0.3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</row>
    <row r="371" spans="1:26" ht="18.75" customHeight="1" x14ac:dyDescent="0.3">
      <c r="A371" s="8"/>
      <c r="B371" s="8"/>
      <c r="C371" s="8"/>
      <c r="D371" s="8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</row>
    <row r="372" spans="1:26" ht="18.75" customHeight="1" x14ac:dyDescent="0.3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</row>
    <row r="373" spans="1:26" ht="18.75" customHeight="1" x14ac:dyDescent="0.3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</row>
    <row r="374" spans="1:26" ht="18.75" customHeight="1" x14ac:dyDescent="0.3">
      <c r="A374" s="8"/>
      <c r="B374" s="8"/>
      <c r="C374" s="8"/>
      <c r="D374" s="8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</row>
    <row r="375" spans="1:26" ht="18.75" customHeight="1" x14ac:dyDescent="0.3">
      <c r="A375" s="8"/>
      <c r="B375" s="8"/>
      <c r="C375" s="8"/>
      <c r="D375" s="8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</row>
    <row r="376" spans="1:26" ht="18.75" customHeight="1" x14ac:dyDescent="0.3">
      <c r="A376" s="8"/>
      <c r="B376" s="8"/>
      <c r="C376" s="8"/>
      <c r="D376" s="8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</row>
    <row r="377" spans="1:26" ht="18.75" customHeight="1" x14ac:dyDescent="0.3">
      <c r="A377" s="8"/>
      <c r="B377" s="8"/>
      <c r="C377" s="8"/>
      <c r="D377" s="8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</row>
    <row r="378" spans="1:26" ht="18.75" customHeight="1" x14ac:dyDescent="0.3">
      <c r="A378" s="8"/>
      <c r="B378" s="8"/>
      <c r="C378" s="8"/>
      <c r="D378" s="8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</row>
    <row r="379" spans="1:26" ht="18.75" customHeight="1" x14ac:dyDescent="0.3">
      <c r="A379" s="8"/>
      <c r="B379" s="8"/>
      <c r="C379" s="8"/>
      <c r="D379" s="8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</row>
    <row r="380" spans="1:26" ht="18.75" customHeight="1" x14ac:dyDescent="0.3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</row>
    <row r="381" spans="1:26" ht="18.75" customHeight="1" x14ac:dyDescent="0.3">
      <c r="A381" s="8"/>
      <c r="B381" s="8"/>
      <c r="C381" s="8"/>
      <c r="D381" s="8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</row>
    <row r="382" spans="1:26" ht="18.75" customHeight="1" x14ac:dyDescent="0.3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</row>
    <row r="383" spans="1:26" ht="18.75" customHeight="1" x14ac:dyDescent="0.3">
      <c r="A383" s="8"/>
      <c r="B383" s="8"/>
      <c r="C383" s="8"/>
      <c r="D383" s="8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</row>
    <row r="384" spans="1:26" ht="18.75" customHeight="1" x14ac:dyDescent="0.3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</row>
    <row r="385" spans="1:26" ht="18.75" customHeight="1" x14ac:dyDescent="0.3">
      <c r="A385" s="8"/>
      <c r="B385" s="8"/>
      <c r="C385" s="8"/>
      <c r="D385" s="8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</row>
    <row r="386" spans="1:26" ht="18.75" customHeight="1" x14ac:dyDescent="0.3">
      <c r="A386" s="8"/>
      <c r="B386" s="8"/>
      <c r="C386" s="8"/>
      <c r="D386" s="8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</row>
    <row r="387" spans="1:26" ht="18.75" customHeight="1" x14ac:dyDescent="0.3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</row>
    <row r="388" spans="1:26" ht="18.75" customHeight="1" x14ac:dyDescent="0.3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</row>
    <row r="389" spans="1:26" ht="18.75" customHeight="1" x14ac:dyDescent="0.3">
      <c r="A389" s="8"/>
      <c r="B389" s="8"/>
      <c r="C389" s="8"/>
      <c r="D389" s="8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</row>
    <row r="390" spans="1:26" ht="18.75" customHeight="1" x14ac:dyDescent="0.3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</row>
    <row r="391" spans="1:26" ht="18.75" customHeight="1" x14ac:dyDescent="0.3">
      <c r="A391" s="8"/>
      <c r="B391" s="8"/>
      <c r="C391" s="8"/>
      <c r="D391" s="8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</row>
    <row r="392" spans="1:26" ht="18.75" customHeight="1" x14ac:dyDescent="0.3">
      <c r="A392" s="8"/>
      <c r="B392" s="8"/>
      <c r="C392" s="8"/>
      <c r="D392" s="8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</row>
    <row r="393" spans="1:26" ht="18.75" customHeight="1" x14ac:dyDescent="0.3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</row>
    <row r="394" spans="1:26" ht="18.75" customHeight="1" x14ac:dyDescent="0.3">
      <c r="A394" s="8"/>
      <c r="B394" s="8"/>
      <c r="C394" s="8"/>
      <c r="D394" s="8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</row>
    <row r="395" spans="1:26" ht="18.75" customHeight="1" x14ac:dyDescent="0.3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</row>
    <row r="396" spans="1:26" ht="18.75" customHeight="1" x14ac:dyDescent="0.3">
      <c r="A396" s="8"/>
      <c r="B396" s="8"/>
      <c r="C396" s="8"/>
      <c r="D396" s="8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</row>
    <row r="397" spans="1:26" ht="18.75" customHeight="1" x14ac:dyDescent="0.3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</row>
    <row r="398" spans="1:26" ht="18.75" customHeight="1" x14ac:dyDescent="0.3">
      <c r="A398" s="8"/>
      <c r="B398" s="8"/>
      <c r="C398" s="8"/>
      <c r="D398" s="8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</row>
    <row r="399" spans="1:26" ht="18.75" customHeight="1" x14ac:dyDescent="0.3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</row>
    <row r="400" spans="1:26" ht="18.75" customHeight="1" x14ac:dyDescent="0.3">
      <c r="A400" s="8"/>
      <c r="B400" s="8"/>
      <c r="C400" s="8"/>
      <c r="D400" s="8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</row>
    <row r="401" spans="1:26" ht="18.75" customHeight="1" x14ac:dyDescent="0.3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</row>
    <row r="402" spans="1:26" ht="18.75" customHeight="1" x14ac:dyDescent="0.3">
      <c r="A402" s="8"/>
      <c r="B402" s="8"/>
      <c r="C402" s="8"/>
      <c r="D402" s="8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</row>
    <row r="403" spans="1:26" ht="18.75" customHeight="1" x14ac:dyDescent="0.3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</row>
    <row r="404" spans="1:26" ht="18.75" customHeight="1" x14ac:dyDescent="0.3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</row>
    <row r="405" spans="1:26" ht="18.75" customHeight="1" x14ac:dyDescent="0.3">
      <c r="A405" s="8"/>
      <c r="B405" s="8"/>
      <c r="C405" s="8"/>
      <c r="D405" s="8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</row>
    <row r="406" spans="1:26" ht="18.75" customHeight="1" x14ac:dyDescent="0.3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</row>
    <row r="407" spans="1:26" ht="18.75" customHeight="1" x14ac:dyDescent="0.3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</row>
    <row r="408" spans="1:26" ht="18.75" customHeight="1" x14ac:dyDescent="0.3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</row>
    <row r="409" spans="1:26" ht="18.75" customHeight="1" x14ac:dyDescent="0.3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</row>
    <row r="410" spans="1:26" ht="18.75" customHeight="1" x14ac:dyDescent="0.3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</row>
    <row r="411" spans="1:26" ht="18.75" customHeight="1" x14ac:dyDescent="0.3">
      <c r="A411" s="8"/>
      <c r="B411" s="8"/>
      <c r="C411" s="8"/>
      <c r="D411" s="8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</row>
    <row r="412" spans="1:26" ht="18.75" customHeight="1" x14ac:dyDescent="0.3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</row>
    <row r="413" spans="1:26" ht="18.75" customHeight="1" x14ac:dyDescent="0.3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</row>
    <row r="414" spans="1:26" ht="18.75" customHeight="1" x14ac:dyDescent="0.3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</row>
    <row r="415" spans="1:26" ht="18.75" customHeight="1" x14ac:dyDescent="0.3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</row>
    <row r="416" spans="1:26" ht="18.75" customHeight="1" x14ac:dyDescent="0.3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</row>
    <row r="417" spans="1:26" ht="18.75" customHeight="1" x14ac:dyDescent="0.3">
      <c r="A417" s="8"/>
      <c r="B417" s="8"/>
      <c r="C417" s="8"/>
      <c r="D417" s="8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</row>
    <row r="418" spans="1:26" ht="18.75" customHeight="1" x14ac:dyDescent="0.3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</row>
    <row r="419" spans="1:26" ht="18.75" customHeight="1" x14ac:dyDescent="0.3">
      <c r="A419" s="8"/>
      <c r="B419" s="8"/>
      <c r="C419" s="8"/>
      <c r="D419" s="8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</row>
    <row r="420" spans="1:26" ht="18.75" customHeight="1" x14ac:dyDescent="0.3">
      <c r="A420" s="8"/>
      <c r="B420" s="8"/>
      <c r="C420" s="8"/>
      <c r="D420" s="8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</row>
    <row r="421" spans="1:26" ht="18.75" customHeight="1" x14ac:dyDescent="0.3">
      <c r="A421" s="8"/>
      <c r="B421" s="8"/>
      <c r="C421" s="8"/>
      <c r="D421" s="8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</row>
    <row r="422" spans="1:26" ht="18.75" customHeight="1" x14ac:dyDescent="0.3">
      <c r="A422" s="8"/>
      <c r="B422" s="8"/>
      <c r="C422" s="8"/>
      <c r="D422" s="8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</row>
    <row r="423" spans="1:26" ht="18.75" customHeight="1" x14ac:dyDescent="0.3">
      <c r="A423" s="8"/>
      <c r="B423" s="8"/>
      <c r="C423" s="8"/>
      <c r="D423" s="8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</row>
    <row r="424" spans="1:26" ht="18.75" customHeight="1" x14ac:dyDescent="0.3">
      <c r="A424" s="8"/>
      <c r="B424" s="8"/>
      <c r="C424" s="8"/>
      <c r="D424" s="8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</row>
    <row r="425" spans="1:26" ht="18.75" customHeight="1" x14ac:dyDescent="0.3">
      <c r="A425" s="8"/>
      <c r="B425" s="8"/>
      <c r="C425" s="8"/>
      <c r="D425" s="8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</row>
    <row r="426" spans="1:26" ht="18.75" customHeight="1" x14ac:dyDescent="0.3">
      <c r="A426" s="8"/>
      <c r="B426" s="8"/>
      <c r="C426" s="8"/>
      <c r="D426" s="8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</row>
    <row r="427" spans="1:26" ht="18.75" customHeight="1" x14ac:dyDescent="0.3">
      <c r="A427" s="8"/>
      <c r="B427" s="8"/>
      <c r="C427" s="8"/>
      <c r="D427" s="8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</row>
    <row r="428" spans="1:26" ht="18.75" customHeight="1" x14ac:dyDescent="0.3">
      <c r="A428" s="8"/>
      <c r="B428" s="8"/>
      <c r="C428" s="8"/>
      <c r="D428" s="8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</row>
    <row r="429" spans="1:26" ht="18.75" customHeight="1" x14ac:dyDescent="0.3">
      <c r="A429" s="8"/>
      <c r="B429" s="8"/>
      <c r="C429" s="8"/>
      <c r="D429" s="8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</row>
    <row r="430" spans="1:26" ht="18.75" customHeight="1" x14ac:dyDescent="0.3">
      <c r="A430" s="8"/>
      <c r="B430" s="8"/>
      <c r="C430" s="8"/>
      <c r="D430" s="8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</row>
    <row r="431" spans="1:26" ht="18.75" customHeight="1" x14ac:dyDescent="0.3">
      <c r="A431" s="8"/>
      <c r="B431" s="8"/>
      <c r="C431" s="8"/>
      <c r="D431" s="8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</row>
    <row r="432" spans="1:26" ht="18.75" customHeight="1" x14ac:dyDescent="0.3">
      <c r="A432" s="8"/>
      <c r="B432" s="8"/>
      <c r="C432" s="8"/>
      <c r="D432" s="8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</row>
    <row r="433" spans="1:26" ht="18.75" customHeight="1" x14ac:dyDescent="0.3">
      <c r="A433" s="8"/>
      <c r="B433" s="8"/>
      <c r="C433" s="8"/>
      <c r="D433" s="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</row>
    <row r="434" spans="1:26" ht="18.75" customHeight="1" x14ac:dyDescent="0.3">
      <c r="A434" s="8"/>
      <c r="B434" s="8"/>
      <c r="C434" s="8"/>
      <c r="D434" s="8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</row>
    <row r="435" spans="1:26" ht="18.75" customHeight="1" x14ac:dyDescent="0.3">
      <c r="A435" s="8"/>
      <c r="B435" s="8"/>
      <c r="C435" s="8"/>
      <c r="D435" s="8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</row>
    <row r="436" spans="1:26" ht="18.75" customHeight="1" x14ac:dyDescent="0.3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</row>
    <row r="437" spans="1:26" ht="18.75" customHeight="1" x14ac:dyDescent="0.3">
      <c r="A437" s="8"/>
      <c r="B437" s="8"/>
      <c r="C437" s="8"/>
      <c r="D437" s="8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</row>
    <row r="438" spans="1:26" ht="18.75" customHeight="1" x14ac:dyDescent="0.3">
      <c r="A438" s="8"/>
      <c r="B438" s="8"/>
      <c r="C438" s="8"/>
      <c r="D438" s="8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</row>
    <row r="439" spans="1:26" ht="18.75" customHeight="1" x14ac:dyDescent="0.3">
      <c r="A439" s="8"/>
      <c r="B439" s="8"/>
      <c r="C439" s="8"/>
      <c r="D439" s="8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</row>
    <row r="440" spans="1:26" ht="18.75" customHeight="1" x14ac:dyDescent="0.3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</row>
    <row r="441" spans="1:26" ht="18.75" customHeight="1" x14ac:dyDescent="0.3">
      <c r="A441" s="8"/>
      <c r="B441" s="8"/>
      <c r="C441" s="8"/>
      <c r="D441" s="8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</row>
    <row r="442" spans="1:26" ht="18.75" customHeight="1" x14ac:dyDescent="0.3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</row>
    <row r="443" spans="1:26" ht="18.75" customHeight="1" x14ac:dyDescent="0.3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</row>
    <row r="444" spans="1:26" ht="18.75" customHeight="1" x14ac:dyDescent="0.3">
      <c r="A444" s="8"/>
      <c r="B444" s="8"/>
      <c r="C444" s="8"/>
      <c r="D444" s="8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</row>
    <row r="445" spans="1:26" ht="18.75" customHeight="1" x14ac:dyDescent="0.3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</row>
    <row r="446" spans="1:26" ht="18.75" customHeight="1" x14ac:dyDescent="0.3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</row>
    <row r="447" spans="1:26" ht="18.75" customHeight="1" x14ac:dyDescent="0.3">
      <c r="A447" s="8"/>
      <c r="B447" s="8"/>
      <c r="C447" s="8"/>
      <c r="D447" s="8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</row>
    <row r="448" spans="1:26" ht="18.75" customHeight="1" x14ac:dyDescent="0.3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</row>
    <row r="449" spans="1:26" ht="18.75" customHeight="1" x14ac:dyDescent="0.3">
      <c r="A449" s="8"/>
      <c r="B449" s="8"/>
      <c r="C449" s="8"/>
      <c r="D449" s="8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</row>
    <row r="450" spans="1:26" ht="18.75" customHeight="1" x14ac:dyDescent="0.3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</row>
    <row r="451" spans="1:26" ht="18.75" customHeight="1" x14ac:dyDescent="0.3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</row>
    <row r="452" spans="1:26" ht="18.75" customHeight="1" x14ac:dyDescent="0.3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</row>
    <row r="453" spans="1:26" ht="18.75" customHeight="1" x14ac:dyDescent="0.3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</row>
    <row r="454" spans="1:26" ht="18.75" customHeight="1" x14ac:dyDescent="0.3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</row>
    <row r="455" spans="1:26" ht="18.75" customHeight="1" x14ac:dyDescent="0.3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</row>
    <row r="456" spans="1:26" ht="18.75" customHeight="1" x14ac:dyDescent="0.3">
      <c r="A456" s="8"/>
      <c r="B456" s="8"/>
      <c r="C456" s="8"/>
      <c r="D456" s="8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</row>
    <row r="457" spans="1:26" ht="18.75" customHeight="1" x14ac:dyDescent="0.3">
      <c r="A457" s="8"/>
      <c r="B457" s="8"/>
      <c r="C457" s="8"/>
      <c r="D457" s="8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</row>
    <row r="458" spans="1:26" ht="18.75" customHeight="1" x14ac:dyDescent="0.3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</row>
    <row r="459" spans="1:26" ht="18.75" customHeight="1" x14ac:dyDescent="0.3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</row>
    <row r="460" spans="1:26" ht="18.75" customHeight="1" x14ac:dyDescent="0.3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</row>
    <row r="461" spans="1:26" ht="18.75" customHeight="1" x14ac:dyDescent="0.3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</row>
    <row r="462" spans="1:26" ht="18.75" customHeight="1" x14ac:dyDescent="0.3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</row>
    <row r="463" spans="1:26" ht="18.75" customHeight="1" x14ac:dyDescent="0.3">
      <c r="A463" s="8"/>
      <c r="B463" s="8"/>
      <c r="C463" s="8"/>
      <c r="D463" s="8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</row>
    <row r="464" spans="1:26" ht="18.75" customHeight="1" x14ac:dyDescent="0.3">
      <c r="A464" s="8"/>
      <c r="B464" s="8"/>
      <c r="C464" s="8"/>
      <c r="D464" s="8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</row>
    <row r="465" spans="1:26" ht="18.75" customHeight="1" x14ac:dyDescent="0.3">
      <c r="A465" s="8"/>
      <c r="B465" s="8"/>
      <c r="C465" s="8"/>
      <c r="D465" s="8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</row>
    <row r="466" spans="1:26" ht="18.75" customHeight="1" x14ac:dyDescent="0.3">
      <c r="A466" s="8"/>
      <c r="B466" s="8"/>
      <c r="C466" s="8"/>
      <c r="D466" s="8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</row>
    <row r="467" spans="1:26" ht="18.75" customHeight="1" x14ac:dyDescent="0.3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</row>
    <row r="468" spans="1:26" ht="18.75" customHeight="1" x14ac:dyDescent="0.3">
      <c r="A468" s="8"/>
      <c r="B468" s="8"/>
      <c r="C468" s="8"/>
      <c r="D468" s="8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</row>
    <row r="469" spans="1:26" ht="18.75" customHeight="1" x14ac:dyDescent="0.3">
      <c r="A469" s="8"/>
      <c r="B469" s="8"/>
      <c r="C469" s="8"/>
      <c r="D469" s="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</row>
    <row r="470" spans="1:26" ht="18.75" customHeight="1" x14ac:dyDescent="0.3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</row>
    <row r="471" spans="1:26" ht="18.75" customHeight="1" x14ac:dyDescent="0.3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</row>
    <row r="472" spans="1:26" ht="18.75" customHeight="1" x14ac:dyDescent="0.3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</row>
    <row r="473" spans="1:26" ht="18.75" customHeight="1" x14ac:dyDescent="0.3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</row>
    <row r="474" spans="1:26" ht="18.75" customHeight="1" x14ac:dyDescent="0.3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</row>
    <row r="475" spans="1:26" ht="18.75" customHeight="1" x14ac:dyDescent="0.3">
      <c r="A475" s="8"/>
      <c r="B475" s="8"/>
      <c r="C475" s="8"/>
      <c r="D475" s="8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</row>
    <row r="476" spans="1:26" ht="18.75" customHeight="1" x14ac:dyDescent="0.3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</row>
    <row r="477" spans="1:26" ht="18.75" customHeight="1" x14ac:dyDescent="0.3">
      <c r="A477" s="8"/>
      <c r="B477" s="8"/>
      <c r="C477" s="8"/>
      <c r="D477" s="8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</row>
    <row r="478" spans="1:26" ht="18.75" customHeight="1" x14ac:dyDescent="0.3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</row>
    <row r="479" spans="1:26" ht="18.75" customHeight="1" x14ac:dyDescent="0.3">
      <c r="A479" s="8"/>
      <c r="B479" s="8"/>
      <c r="C479" s="8"/>
      <c r="D479" s="8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</row>
    <row r="480" spans="1:26" ht="18.75" customHeight="1" x14ac:dyDescent="0.3">
      <c r="A480" s="8"/>
      <c r="B480" s="8"/>
      <c r="C480" s="8"/>
      <c r="D480" s="8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</row>
    <row r="481" spans="1:26" ht="18.75" customHeight="1" x14ac:dyDescent="0.3">
      <c r="A481" s="8"/>
      <c r="B481" s="8"/>
      <c r="C481" s="8"/>
      <c r="D481" s="8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</row>
    <row r="482" spans="1:26" ht="18.75" customHeight="1" x14ac:dyDescent="0.3">
      <c r="A482" s="8"/>
      <c r="B482" s="8"/>
      <c r="C482" s="8"/>
      <c r="D482" s="8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</row>
    <row r="483" spans="1:26" ht="18.75" customHeight="1" x14ac:dyDescent="0.3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</row>
    <row r="484" spans="1:26" ht="18.75" customHeight="1" x14ac:dyDescent="0.3">
      <c r="A484" s="8"/>
      <c r="B484" s="8"/>
      <c r="C484" s="8"/>
      <c r="D484" s="8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</row>
    <row r="485" spans="1:26" ht="18.75" customHeight="1" x14ac:dyDescent="0.3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</row>
    <row r="486" spans="1:26" ht="18.75" customHeight="1" x14ac:dyDescent="0.3">
      <c r="A486" s="8"/>
      <c r="B486" s="8"/>
      <c r="C486" s="8"/>
      <c r="D486" s="8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</row>
    <row r="487" spans="1:26" ht="18.75" customHeight="1" x14ac:dyDescent="0.3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</row>
    <row r="488" spans="1:26" ht="18.75" customHeight="1" x14ac:dyDescent="0.3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</row>
    <row r="489" spans="1:26" ht="18.75" customHeight="1" x14ac:dyDescent="0.3">
      <c r="A489" s="8"/>
      <c r="B489" s="8"/>
      <c r="C489" s="8"/>
      <c r="D489" s="8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</row>
    <row r="490" spans="1:26" ht="18.75" customHeight="1" x14ac:dyDescent="0.3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</row>
    <row r="491" spans="1:26" ht="18.75" customHeight="1" x14ac:dyDescent="0.3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</row>
    <row r="492" spans="1:26" ht="18.75" customHeight="1" x14ac:dyDescent="0.3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</row>
    <row r="493" spans="1:26" ht="18.75" customHeight="1" x14ac:dyDescent="0.3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</row>
    <row r="494" spans="1:26" ht="18.75" customHeight="1" x14ac:dyDescent="0.3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</row>
    <row r="495" spans="1:26" ht="18.75" customHeight="1" x14ac:dyDescent="0.3">
      <c r="A495" s="8"/>
      <c r="B495" s="8"/>
      <c r="C495" s="8"/>
      <c r="D495" s="8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</row>
    <row r="496" spans="1:26" ht="18.75" customHeight="1" x14ac:dyDescent="0.3">
      <c r="A496" s="8"/>
      <c r="B496" s="8"/>
      <c r="C496" s="8"/>
      <c r="D496" s="8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</row>
    <row r="497" spans="1:26" ht="18.75" customHeight="1" x14ac:dyDescent="0.3">
      <c r="A497" s="8"/>
      <c r="B497" s="8"/>
      <c r="C497" s="8"/>
      <c r="D497" s="8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</row>
    <row r="498" spans="1:26" ht="18.75" customHeight="1" x14ac:dyDescent="0.3">
      <c r="A498" s="8"/>
      <c r="B498" s="8"/>
      <c r="C498" s="8"/>
      <c r="D498" s="8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</row>
    <row r="499" spans="1:26" ht="18.75" customHeight="1" x14ac:dyDescent="0.3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</row>
    <row r="500" spans="1:26" ht="18.75" customHeight="1" x14ac:dyDescent="0.3">
      <c r="A500" s="8"/>
      <c r="B500" s="8"/>
      <c r="C500" s="8"/>
      <c r="D500" s="8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</row>
    <row r="501" spans="1:26" ht="18.75" customHeight="1" x14ac:dyDescent="0.3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</row>
    <row r="502" spans="1:26" ht="18.75" customHeight="1" x14ac:dyDescent="0.3">
      <c r="A502" s="8"/>
      <c r="B502" s="8"/>
      <c r="C502" s="8"/>
      <c r="D502" s="8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</row>
    <row r="503" spans="1:26" ht="18.75" customHeight="1" x14ac:dyDescent="0.3">
      <c r="A503" s="8"/>
      <c r="B503" s="8"/>
      <c r="C503" s="8"/>
      <c r="D503" s="8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</row>
    <row r="504" spans="1:26" ht="18.75" customHeight="1" x14ac:dyDescent="0.3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</row>
    <row r="505" spans="1:26" ht="18.75" customHeight="1" x14ac:dyDescent="0.3">
      <c r="A505" s="8"/>
      <c r="B505" s="8"/>
      <c r="C505" s="8"/>
      <c r="D505" s="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</row>
    <row r="506" spans="1:26" ht="18.75" customHeight="1" x14ac:dyDescent="0.3">
      <c r="A506" s="8"/>
      <c r="B506" s="8"/>
      <c r="C506" s="8"/>
      <c r="D506" s="8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</row>
    <row r="507" spans="1:26" ht="18.75" customHeight="1" x14ac:dyDescent="0.3">
      <c r="A507" s="8"/>
      <c r="B507" s="8"/>
      <c r="C507" s="8"/>
      <c r="D507" s="8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 ht="18.75" customHeight="1" x14ac:dyDescent="0.3">
      <c r="A508" s="8"/>
      <c r="B508" s="8"/>
      <c r="C508" s="8"/>
      <c r="D508" s="8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 ht="18.75" customHeight="1" x14ac:dyDescent="0.3">
      <c r="A509" s="8"/>
      <c r="B509" s="8"/>
      <c r="C509" s="8"/>
      <c r="D509" s="8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 ht="18.75" customHeight="1" x14ac:dyDescent="0.3">
      <c r="A510" s="8"/>
      <c r="B510" s="8"/>
      <c r="C510" s="8"/>
      <c r="D510" s="8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 ht="18.75" customHeight="1" x14ac:dyDescent="0.3">
      <c r="A511" s="8"/>
      <c r="B511" s="8"/>
      <c r="C511" s="8"/>
      <c r="D511" s="8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 ht="18.75" customHeight="1" x14ac:dyDescent="0.3">
      <c r="A512" s="8"/>
      <c r="B512" s="8"/>
      <c r="C512" s="8"/>
      <c r="D512" s="8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 ht="18.75" customHeight="1" x14ac:dyDescent="0.3">
      <c r="A513" s="8"/>
      <c r="B513" s="8"/>
      <c r="C513" s="8"/>
      <c r="D513" s="8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 ht="18.75" customHeight="1" x14ac:dyDescent="0.3">
      <c r="A514" s="8"/>
      <c r="B514" s="8"/>
      <c r="C514" s="8"/>
      <c r="D514" s="8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8.75" customHeight="1" x14ac:dyDescent="0.3">
      <c r="A515" s="8"/>
      <c r="B515" s="8"/>
      <c r="C515" s="8"/>
      <c r="D515" s="8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8.75" customHeight="1" x14ac:dyDescent="0.3">
      <c r="A516" s="8"/>
      <c r="B516" s="8"/>
      <c r="C516" s="8"/>
      <c r="D516" s="8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8.75" customHeight="1" x14ac:dyDescent="0.3">
      <c r="A517" s="8"/>
      <c r="B517" s="8"/>
      <c r="C517" s="8"/>
      <c r="D517" s="8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</row>
    <row r="518" spans="1:26" ht="18.75" customHeight="1" x14ac:dyDescent="0.3">
      <c r="A518" s="8"/>
      <c r="B518" s="8"/>
      <c r="C518" s="8"/>
      <c r="D518" s="8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</row>
    <row r="519" spans="1:26" ht="18.75" customHeight="1" x14ac:dyDescent="0.3">
      <c r="A519" s="8"/>
      <c r="B519" s="8"/>
      <c r="C519" s="8"/>
      <c r="D519" s="8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</row>
    <row r="520" spans="1:26" ht="18.75" customHeight="1" x14ac:dyDescent="0.3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</row>
    <row r="521" spans="1:26" ht="18.75" customHeight="1" x14ac:dyDescent="0.3">
      <c r="A521" s="8"/>
      <c r="B521" s="8"/>
      <c r="C521" s="8"/>
      <c r="D521" s="8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</row>
    <row r="522" spans="1:26" ht="18.75" customHeight="1" x14ac:dyDescent="0.3">
      <c r="A522" s="8"/>
      <c r="B522" s="8"/>
      <c r="C522" s="8"/>
      <c r="D522" s="8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</row>
    <row r="523" spans="1:26" ht="18.75" customHeight="1" x14ac:dyDescent="0.3">
      <c r="A523" s="8"/>
      <c r="B523" s="8"/>
      <c r="C523" s="8"/>
      <c r="D523" s="8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</row>
    <row r="524" spans="1:26" ht="18.75" customHeight="1" x14ac:dyDescent="0.3">
      <c r="A524" s="8"/>
      <c r="B524" s="8"/>
      <c r="C524" s="8"/>
      <c r="D524" s="8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</row>
    <row r="525" spans="1:26" ht="18.75" customHeight="1" x14ac:dyDescent="0.3">
      <c r="A525" s="8"/>
      <c r="B525" s="8"/>
      <c r="C525" s="8"/>
      <c r="D525" s="8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</row>
    <row r="526" spans="1:26" ht="18.75" customHeight="1" x14ac:dyDescent="0.3">
      <c r="A526" s="8"/>
      <c r="B526" s="8"/>
      <c r="C526" s="8"/>
      <c r="D526" s="8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</row>
    <row r="527" spans="1:26" ht="18.75" customHeight="1" x14ac:dyDescent="0.3">
      <c r="A527" s="8"/>
      <c r="B527" s="8"/>
      <c r="C527" s="8"/>
      <c r="D527" s="8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</row>
    <row r="528" spans="1:26" ht="18.75" customHeight="1" x14ac:dyDescent="0.3">
      <c r="A528" s="8"/>
      <c r="B528" s="8"/>
      <c r="C528" s="8"/>
      <c r="D528" s="8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</row>
    <row r="529" spans="1:26" ht="18.75" customHeight="1" x14ac:dyDescent="0.3">
      <c r="A529" s="8"/>
      <c r="B529" s="8"/>
      <c r="C529" s="8"/>
      <c r="D529" s="8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</row>
    <row r="530" spans="1:26" ht="18.75" customHeight="1" x14ac:dyDescent="0.3">
      <c r="A530" s="8"/>
      <c r="B530" s="8"/>
      <c r="C530" s="8"/>
      <c r="D530" s="8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</row>
    <row r="531" spans="1:26" ht="18.75" customHeight="1" x14ac:dyDescent="0.3">
      <c r="A531" s="8"/>
      <c r="B531" s="8"/>
      <c r="C531" s="8"/>
      <c r="D531" s="8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</row>
    <row r="532" spans="1:26" ht="18.75" customHeight="1" x14ac:dyDescent="0.3">
      <c r="A532" s="8"/>
      <c r="B532" s="8"/>
      <c r="C532" s="8"/>
      <c r="D532" s="8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</row>
    <row r="533" spans="1:26" ht="18.75" customHeight="1" x14ac:dyDescent="0.3">
      <c r="A533" s="8"/>
      <c r="B533" s="8"/>
      <c r="C533" s="8"/>
      <c r="D533" s="8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</row>
    <row r="534" spans="1:26" ht="18.75" customHeight="1" x14ac:dyDescent="0.3">
      <c r="A534" s="8"/>
      <c r="B534" s="8"/>
      <c r="C534" s="8"/>
      <c r="D534" s="8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</row>
    <row r="535" spans="1:26" ht="18.75" customHeight="1" x14ac:dyDescent="0.3">
      <c r="A535" s="8"/>
      <c r="B535" s="8"/>
      <c r="C535" s="8"/>
      <c r="D535" s="8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</row>
    <row r="536" spans="1:26" ht="18.75" customHeight="1" x14ac:dyDescent="0.3">
      <c r="A536" s="8"/>
      <c r="B536" s="8"/>
      <c r="C536" s="8"/>
      <c r="D536" s="8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</row>
    <row r="537" spans="1:26" ht="18.75" customHeight="1" x14ac:dyDescent="0.3">
      <c r="A537" s="8"/>
      <c r="B537" s="8"/>
      <c r="C537" s="8"/>
      <c r="D537" s="8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</row>
    <row r="538" spans="1:26" ht="18.75" customHeight="1" x14ac:dyDescent="0.3">
      <c r="A538" s="8"/>
      <c r="B538" s="8"/>
      <c r="C538" s="8"/>
      <c r="D538" s="8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</row>
    <row r="539" spans="1:26" ht="18.75" customHeight="1" x14ac:dyDescent="0.3">
      <c r="A539" s="8"/>
      <c r="B539" s="8"/>
      <c r="C539" s="8"/>
      <c r="D539" s="8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</row>
    <row r="540" spans="1:26" ht="18.75" customHeight="1" x14ac:dyDescent="0.3">
      <c r="A540" s="8"/>
      <c r="B540" s="8"/>
      <c r="C540" s="8"/>
      <c r="D540" s="8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</row>
    <row r="541" spans="1:26" ht="18.75" customHeight="1" x14ac:dyDescent="0.3">
      <c r="A541" s="8"/>
      <c r="B541" s="8"/>
      <c r="C541" s="8"/>
      <c r="D541" s="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</row>
    <row r="542" spans="1:26" ht="18.75" customHeight="1" x14ac:dyDescent="0.3">
      <c r="A542" s="8"/>
      <c r="B542" s="8"/>
      <c r="C542" s="8"/>
      <c r="D542" s="8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</row>
    <row r="543" spans="1:26" ht="18.75" customHeight="1" x14ac:dyDescent="0.3">
      <c r="A543" s="8"/>
      <c r="B543" s="8"/>
      <c r="C543" s="8"/>
      <c r="D543" s="8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</row>
    <row r="544" spans="1:26" ht="18.75" customHeight="1" x14ac:dyDescent="0.3">
      <c r="A544" s="8"/>
      <c r="B544" s="8"/>
      <c r="C544" s="8"/>
      <c r="D544" s="8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</row>
    <row r="545" spans="1:26" ht="18.75" customHeight="1" x14ac:dyDescent="0.3">
      <c r="A545" s="8"/>
      <c r="B545" s="8"/>
      <c r="C545" s="8"/>
      <c r="D545" s="8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</row>
    <row r="546" spans="1:26" ht="18.75" customHeight="1" x14ac:dyDescent="0.3">
      <c r="A546" s="8"/>
      <c r="B546" s="8"/>
      <c r="C546" s="8"/>
      <c r="D546" s="8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</row>
    <row r="547" spans="1:26" ht="18.75" customHeight="1" x14ac:dyDescent="0.3">
      <c r="A547" s="8"/>
      <c r="B547" s="8"/>
      <c r="C547" s="8"/>
      <c r="D547" s="8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</row>
    <row r="548" spans="1:26" ht="18.75" customHeight="1" x14ac:dyDescent="0.3">
      <c r="A548" s="8"/>
      <c r="B548" s="8"/>
      <c r="C548" s="8"/>
      <c r="D548" s="8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</row>
    <row r="549" spans="1:26" ht="18.75" customHeight="1" x14ac:dyDescent="0.3">
      <c r="A549" s="8"/>
      <c r="B549" s="8"/>
      <c r="C549" s="8"/>
      <c r="D549" s="8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</row>
    <row r="550" spans="1:26" ht="18.75" customHeight="1" x14ac:dyDescent="0.3">
      <c r="A550" s="8"/>
      <c r="B550" s="8"/>
      <c r="C550" s="8"/>
      <c r="D550" s="8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</row>
    <row r="551" spans="1:26" ht="18.75" customHeight="1" x14ac:dyDescent="0.3">
      <c r="A551" s="8"/>
      <c r="B551" s="8"/>
      <c r="C551" s="8"/>
      <c r="D551" s="8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</row>
    <row r="552" spans="1:26" ht="18.75" customHeight="1" x14ac:dyDescent="0.3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</row>
    <row r="553" spans="1:26" ht="18.75" customHeight="1" x14ac:dyDescent="0.3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</row>
    <row r="554" spans="1:26" ht="18.75" customHeight="1" x14ac:dyDescent="0.3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</row>
    <row r="555" spans="1:26" ht="18.75" customHeight="1" x14ac:dyDescent="0.3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</row>
    <row r="556" spans="1:26" ht="18.75" customHeight="1" x14ac:dyDescent="0.3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</row>
    <row r="557" spans="1:26" ht="18.75" customHeight="1" x14ac:dyDescent="0.3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</row>
    <row r="558" spans="1:26" ht="18.75" customHeight="1" x14ac:dyDescent="0.3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</row>
    <row r="559" spans="1:26" ht="18.75" customHeight="1" x14ac:dyDescent="0.3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</row>
    <row r="560" spans="1:26" ht="18.75" customHeight="1" x14ac:dyDescent="0.3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</row>
    <row r="561" spans="1:26" ht="18.75" customHeight="1" x14ac:dyDescent="0.3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</row>
    <row r="562" spans="1:26" ht="18.75" customHeight="1" x14ac:dyDescent="0.3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</row>
    <row r="563" spans="1:26" ht="18.75" customHeight="1" x14ac:dyDescent="0.3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</row>
    <row r="564" spans="1:26" ht="18.75" customHeight="1" x14ac:dyDescent="0.3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</row>
    <row r="565" spans="1:26" ht="18.75" customHeight="1" x14ac:dyDescent="0.3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</row>
    <row r="566" spans="1:26" ht="18.75" customHeight="1" x14ac:dyDescent="0.3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</row>
    <row r="567" spans="1:26" ht="18.75" customHeight="1" x14ac:dyDescent="0.3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</row>
    <row r="568" spans="1:26" ht="18.75" customHeight="1" x14ac:dyDescent="0.3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</row>
    <row r="569" spans="1:26" ht="18.75" customHeight="1" x14ac:dyDescent="0.3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</row>
    <row r="570" spans="1:26" ht="18.75" customHeight="1" x14ac:dyDescent="0.3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</row>
    <row r="571" spans="1:26" ht="18.75" customHeight="1" x14ac:dyDescent="0.3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</row>
    <row r="572" spans="1:26" ht="18.75" customHeight="1" x14ac:dyDescent="0.3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</row>
    <row r="573" spans="1:26" ht="18.75" customHeight="1" x14ac:dyDescent="0.3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</row>
    <row r="574" spans="1:26" ht="18.75" customHeight="1" x14ac:dyDescent="0.3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</row>
    <row r="575" spans="1:26" ht="18.75" customHeight="1" x14ac:dyDescent="0.3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</row>
    <row r="576" spans="1:26" ht="18.75" customHeight="1" x14ac:dyDescent="0.3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</row>
    <row r="577" spans="1:26" ht="18.75" customHeight="1" x14ac:dyDescent="0.3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</row>
    <row r="578" spans="1:26" ht="18.75" customHeight="1" x14ac:dyDescent="0.3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</row>
    <row r="579" spans="1:26" ht="18.75" customHeight="1" x14ac:dyDescent="0.3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</row>
    <row r="580" spans="1:26" ht="18.75" customHeight="1" x14ac:dyDescent="0.3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</row>
    <row r="581" spans="1:26" ht="18.75" customHeight="1" x14ac:dyDescent="0.3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</row>
    <row r="582" spans="1:26" ht="18.75" customHeight="1" x14ac:dyDescent="0.3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</row>
    <row r="583" spans="1:26" ht="18.75" customHeight="1" x14ac:dyDescent="0.3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</row>
    <row r="584" spans="1:26" ht="18.75" customHeight="1" x14ac:dyDescent="0.3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</row>
    <row r="585" spans="1:26" ht="18.75" customHeight="1" x14ac:dyDescent="0.3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</row>
    <row r="586" spans="1:26" ht="18.75" customHeight="1" x14ac:dyDescent="0.3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</row>
    <row r="587" spans="1:26" ht="18.75" customHeight="1" x14ac:dyDescent="0.3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</row>
    <row r="588" spans="1:26" ht="18.75" customHeight="1" x14ac:dyDescent="0.3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</row>
    <row r="589" spans="1:26" ht="18.75" customHeight="1" x14ac:dyDescent="0.3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</row>
    <row r="590" spans="1:26" ht="18.75" customHeight="1" x14ac:dyDescent="0.3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</row>
    <row r="591" spans="1:26" ht="18.75" customHeight="1" x14ac:dyDescent="0.3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</row>
    <row r="592" spans="1:26" ht="18.75" customHeight="1" x14ac:dyDescent="0.3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</row>
    <row r="593" spans="1:26" ht="18.75" customHeight="1" x14ac:dyDescent="0.3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</row>
    <row r="594" spans="1:26" ht="18.75" customHeight="1" x14ac:dyDescent="0.3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</row>
    <row r="595" spans="1:26" ht="18.75" customHeight="1" x14ac:dyDescent="0.3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</row>
    <row r="596" spans="1:26" ht="18.75" customHeight="1" x14ac:dyDescent="0.3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</row>
    <row r="597" spans="1:26" ht="18.75" customHeight="1" x14ac:dyDescent="0.3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</row>
    <row r="598" spans="1:26" ht="18.75" customHeight="1" x14ac:dyDescent="0.3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</row>
    <row r="599" spans="1:26" ht="18.75" customHeight="1" x14ac:dyDescent="0.3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</row>
    <row r="600" spans="1:26" ht="18.75" customHeight="1" x14ac:dyDescent="0.3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</row>
    <row r="601" spans="1:26" ht="18.75" customHeight="1" x14ac:dyDescent="0.3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</row>
    <row r="602" spans="1:26" ht="18.75" customHeight="1" x14ac:dyDescent="0.3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</row>
    <row r="603" spans="1:26" ht="18.75" customHeight="1" x14ac:dyDescent="0.3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</row>
    <row r="604" spans="1:26" ht="18.75" customHeight="1" x14ac:dyDescent="0.3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</row>
    <row r="605" spans="1:26" ht="18.75" customHeight="1" x14ac:dyDescent="0.3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</row>
    <row r="606" spans="1:26" ht="18.75" customHeight="1" x14ac:dyDescent="0.3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</row>
    <row r="607" spans="1:26" ht="18.75" customHeight="1" x14ac:dyDescent="0.3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</row>
    <row r="608" spans="1:26" ht="18.75" customHeight="1" x14ac:dyDescent="0.3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</row>
    <row r="609" spans="1:26" ht="18.75" customHeight="1" x14ac:dyDescent="0.3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</row>
    <row r="610" spans="1:26" ht="18.75" customHeight="1" x14ac:dyDescent="0.3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</row>
    <row r="611" spans="1:26" ht="18.75" customHeight="1" x14ac:dyDescent="0.3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</row>
    <row r="612" spans="1:26" ht="18.75" customHeight="1" x14ac:dyDescent="0.3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</row>
    <row r="613" spans="1:26" ht="18.75" customHeight="1" x14ac:dyDescent="0.3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</row>
    <row r="614" spans="1:26" ht="18.75" customHeight="1" x14ac:dyDescent="0.3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</row>
    <row r="615" spans="1:26" ht="18.75" customHeight="1" x14ac:dyDescent="0.3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</row>
    <row r="616" spans="1:26" ht="18.75" customHeight="1" x14ac:dyDescent="0.3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</row>
    <row r="617" spans="1:26" ht="18.75" customHeight="1" x14ac:dyDescent="0.3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</row>
    <row r="618" spans="1:26" ht="18.75" customHeight="1" x14ac:dyDescent="0.3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</row>
    <row r="619" spans="1:26" ht="18.75" customHeight="1" x14ac:dyDescent="0.3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</row>
    <row r="620" spans="1:26" ht="18.75" customHeight="1" x14ac:dyDescent="0.3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</row>
    <row r="621" spans="1:26" ht="18.75" customHeight="1" x14ac:dyDescent="0.3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</row>
    <row r="622" spans="1:26" ht="18.75" customHeight="1" x14ac:dyDescent="0.3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</row>
    <row r="623" spans="1:26" ht="18.75" customHeight="1" x14ac:dyDescent="0.3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</row>
    <row r="624" spans="1:26" ht="18.75" customHeight="1" x14ac:dyDescent="0.3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</row>
    <row r="625" spans="1:26" ht="18.75" customHeight="1" x14ac:dyDescent="0.3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</row>
    <row r="626" spans="1:26" ht="18.75" customHeight="1" x14ac:dyDescent="0.3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</row>
    <row r="627" spans="1:26" ht="18.75" customHeight="1" x14ac:dyDescent="0.3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</row>
    <row r="628" spans="1:26" ht="18.75" customHeight="1" x14ac:dyDescent="0.3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</row>
    <row r="629" spans="1:26" ht="18.75" customHeight="1" x14ac:dyDescent="0.3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</row>
    <row r="630" spans="1:26" ht="18.75" customHeight="1" x14ac:dyDescent="0.3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</row>
    <row r="631" spans="1:26" ht="18.75" customHeight="1" x14ac:dyDescent="0.3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</row>
    <row r="632" spans="1:26" ht="18.75" customHeight="1" x14ac:dyDescent="0.3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</row>
    <row r="633" spans="1:26" ht="18.75" customHeight="1" x14ac:dyDescent="0.3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</row>
    <row r="634" spans="1:26" ht="18.75" customHeight="1" x14ac:dyDescent="0.3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</row>
    <row r="635" spans="1:26" ht="18.75" customHeight="1" x14ac:dyDescent="0.3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</row>
    <row r="636" spans="1:26" ht="18.75" customHeight="1" x14ac:dyDescent="0.3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</row>
    <row r="637" spans="1:26" ht="18.75" customHeight="1" x14ac:dyDescent="0.3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</row>
    <row r="638" spans="1:26" ht="18.75" customHeight="1" x14ac:dyDescent="0.3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</row>
    <row r="639" spans="1:26" ht="18.75" customHeight="1" x14ac:dyDescent="0.3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</row>
    <row r="640" spans="1:26" ht="18.75" customHeight="1" x14ac:dyDescent="0.3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</row>
    <row r="641" spans="1:26" ht="18.75" customHeight="1" x14ac:dyDescent="0.3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</row>
    <row r="642" spans="1:26" ht="18.75" customHeight="1" x14ac:dyDescent="0.3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</row>
    <row r="643" spans="1:26" ht="18.75" customHeight="1" x14ac:dyDescent="0.3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</row>
    <row r="644" spans="1:26" ht="18.75" customHeight="1" x14ac:dyDescent="0.3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</row>
    <row r="645" spans="1:26" ht="18.75" customHeight="1" x14ac:dyDescent="0.3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</row>
    <row r="646" spans="1:26" ht="18.75" customHeight="1" x14ac:dyDescent="0.3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</row>
    <row r="647" spans="1:26" ht="18.75" customHeight="1" x14ac:dyDescent="0.3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</row>
    <row r="648" spans="1:26" ht="18.75" customHeight="1" x14ac:dyDescent="0.3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</row>
    <row r="649" spans="1:26" ht="18.75" customHeight="1" x14ac:dyDescent="0.3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</row>
    <row r="650" spans="1:26" ht="18.75" customHeight="1" x14ac:dyDescent="0.3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</row>
    <row r="651" spans="1:26" ht="18.75" customHeight="1" x14ac:dyDescent="0.3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</row>
    <row r="652" spans="1:26" ht="18.75" customHeight="1" x14ac:dyDescent="0.3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</row>
    <row r="653" spans="1:26" ht="18.75" customHeight="1" x14ac:dyDescent="0.3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</row>
    <row r="654" spans="1:26" ht="18.75" customHeight="1" x14ac:dyDescent="0.3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</row>
    <row r="655" spans="1:26" ht="18.75" customHeight="1" x14ac:dyDescent="0.3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</row>
    <row r="656" spans="1:26" ht="18.75" customHeight="1" x14ac:dyDescent="0.3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</row>
    <row r="657" spans="1:26" ht="18.75" customHeight="1" x14ac:dyDescent="0.3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</row>
    <row r="658" spans="1:26" ht="18.75" customHeight="1" x14ac:dyDescent="0.3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</row>
    <row r="659" spans="1:26" ht="18.75" customHeight="1" x14ac:dyDescent="0.3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</row>
    <row r="660" spans="1:26" ht="18.75" customHeight="1" x14ac:dyDescent="0.3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</row>
    <row r="661" spans="1:26" ht="18.75" customHeight="1" x14ac:dyDescent="0.3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</row>
    <row r="662" spans="1:26" ht="18.75" customHeight="1" x14ac:dyDescent="0.3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</row>
    <row r="663" spans="1:26" ht="18.75" customHeight="1" x14ac:dyDescent="0.3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</row>
    <row r="664" spans="1:26" ht="18.75" customHeight="1" x14ac:dyDescent="0.3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</row>
    <row r="665" spans="1:26" ht="18.75" customHeight="1" x14ac:dyDescent="0.3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</row>
    <row r="666" spans="1:26" ht="18.75" customHeight="1" x14ac:dyDescent="0.3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</row>
    <row r="667" spans="1:26" ht="18.75" customHeight="1" x14ac:dyDescent="0.3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</row>
    <row r="668" spans="1:26" ht="18.75" customHeight="1" x14ac:dyDescent="0.3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</row>
    <row r="669" spans="1:26" ht="18.75" customHeight="1" x14ac:dyDescent="0.3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</row>
    <row r="670" spans="1:26" ht="18.75" customHeight="1" x14ac:dyDescent="0.3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</row>
    <row r="671" spans="1:26" ht="18.75" customHeight="1" x14ac:dyDescent="0.3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</row>
    <row r="672" spans="1:26" ht="18.75" customHeight="1" x14ac:dyDescent="0.3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</row>
    <row r="673" spans="1:26" ht="18.75" customHeight="1" x14ac:dyDescent="0.3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</row>
    <row r="674" spans="1:26" ht="18.75" customHeight="1" x14ac:dyDescent="0.3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</row>
    <row r="675" spans="1:26" ht="18.75" customHeight="1" x14ac:dyDescent="0.3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</row>
    <row r="676" spans="1:26" ht="18.75" customHeight="1" x14ac:dyDescent="0.3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</row>
    <row r="677" spans="1:26" ht="18.75" customHeight="1" x14ac:dyDescent="0.3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</row>
    <row r="678" spans="1:26" ht="18.75" customHeight="1" x14ac:dyDescent="0.3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</row>
    <row r="679" spans="1:26" ht="18.75" customHeight="1" x14ac:dyDescent="0.3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</row>
    <row r="680" spans="1:26" ht="18.75" customHeight="1" x14ac:dyDescent="0.3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</row>
    <row r="681" spans="1:26" ht="18.75" customHeight="1" x14ac:dyDescent="0.3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</row>
    <row r="682" spans="1:26" ht="18.75" customHeight="1" x14ac:dyDescent="0.3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</row>
    <row r="683" spans="1:26" ht="18.75" customHeight="1" x14ac:dyDescent="0.3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</row>
    <row r="684" spans="1:26" ht="18.75" customHeight="1" x14ac:dyDescent="0.3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</row>
    <row r="685" spans="1:26" ht="18.75" customHeight="1" x14ac:dyDescent="0.3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</row>
    <row r="686" spans="1:26" ht="18.75" customHeight="1" x14ac:dyDescent="0.3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</row>
    <row r="687" spans="1:26" ht="18.75" customHeight="1" x14ac:dyDescent="0.3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</row>
    <row r="688" spans="1:26" ht="18.75" customHeight="1" x14ac:dyDescent="0.3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</row>
    <row r="689" spans="1:26" ht="18.75" customHeight="1" x14ac:dyDescent="0.3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</row>
    <row r="690" spans="1:26" ht="18.75" customHeight="1" x14ac:dyDescent="0.3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</row>
    <row r="691" spans="1:26" ht="18.75" customHeight="1" x14ac:dyDescent="0.3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</row>
    <row r="692" spans="1:26" ht="18.75" customHeight="1" x14ac:dyDescent="0.3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</row>
    <row r="693" spans="1:26" ht="18.75" customHeight="1" x14ac:dyDescent="0.3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</row>
    <row r="694" spans="1:26" ht="18.75" customHeight="1" x14ac:dyDescent="0.3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</row>
    <row r="695" spans="1:26" ht="18.75" customHeight="1" x14ac:dyDescent="0.3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</row>
    <row r="696" spans="1:26" ht="18.75" customHeight="1" x14ac:dyDescent="0.3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</row>
    <row r="697" spans="1:26" ht="18.75" customHeight="1" x14ac:dyDescent="0.3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</row>
    <row r="698" spans="1:26" ht="18.75" customHeight="1" x14ac:dyDescent="0.3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</row>
    <row r="699" spans="1:26" ht="18.75" customHeight="1" x14ac:dyDescent="0.3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</row>
    <row r="700" spans="1:26" ht="18.75" customHeight="1" x14ac:dyDescent="0.3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</row>
    <row r="701" spans="1:26" ht="18.75" customHeight="1" x14ac:dyDescent="0.3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</row>
    <row r="702" spans="1:26" ht="18.75" customHeight="1" x14ac:dyDescent="0.3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</row>
    <row r="703" spans="1:26" ht="18.75" customHeight="1" x14ac:dyDescent="0.3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</row>
    <row r="704" spans="1:26" ht="18.75" customHeight="1" x14ac:dyDescent="0.3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</row>
    <row r="705" spans="1:26" ht="18.75" customHeight="1" x14ac:dyDescent="0.3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</row>
    <row r="706" spans="1:26" ht="18.75" customHeight="1" x14ac:dyDescent="0.3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</row>
    <row r="707" spans="1:26" ht="18.75" customHeight="1" x14ac:dyDescent="0.3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</row>
    <row r="708" spans="1:26" ht="18.75" customHeight="1" x14ac:dyDescent="0.3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</row>
    <row r="709" spans="1:26" ht="18.75" customHeight="1" x14ac:dyDescent="0.3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</row>
    <row r="710" spans="1:26" ht="18.75" customHeight="1" x14ac:dyDescent="0.3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</row>
    <row r="711" spans="1:26" ht="18.75" customHeight="1" x14ac:dyDescent="0.3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</row>
    <row r="712" spans="1:26" ht="18.75" customHeight="1" x14ac:dyDescent="0.3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</row>
    <row r="713" spans="1:26" ht="18.75" customHeight="1" x14ac:dyDescent="0.3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</row>
    <row r="714" spans="1:26" ht="18.75" customHeight="1" x14ac:dyDescent="0.3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</row>
    <row r="715" spans="1:26" ht="18.75" customHeight="1" x14ac:dyDescent="0.3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</row>
    <row r="716" spans="1:26" ht="18.75" customHeight="1" x14ac:dyDescent="0.3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</row>
    <row r="717" spans="1:26" ht="18.75" customHeight="1" x14ac:dyDescent="0.3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</row>
    <row r="718" spans="1:26" ht="18.75" customHeight="1" x14ac:dyDescent="0.3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</row>
    <row r="719" spans="1:26" ht="18.75" customHeight="1" x14ac:dyDescent="0.3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</row>
    <row r="720" spans="1:26" ht="18.75" customHeight="1" x14ac:dyDescent="0.3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</row>
    <row r="721" spans="1:26" ht="18.75" customHeight="1" x14ac:dyDescent="0.3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</row>
    <row r="722" spans="1:26" ht="18.75" customHeight="1" x14ac:dyDescent="0.3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</row>
    <row r="723" spans="1:26" ht="18.75" customHeight="1" x14ac:dyDescent="0.3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</row>
    <row r="724" spans="1:26" ht="18.75" customHeight="1" x14ac:dyDescent="0.3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</row>
    <row r="725" spans="1:26" ht="18.75" customHeight="1" x14ac:dyDescent="0.3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</row>
    <row r="726" spans="1:26" ht="18.75" customHeight="1" x14ac:dyDescent="0.3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</row>
    <row r="727" spans="1:26" ht="18.75" customHeight="1" x14ac:dyDescent="0.3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</row>
    <row r="728" spans="1:26" ht="18.75" customHeight="1" x14ac:dyDescent="0.3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</row>
    <row r="729" spans="1:26" ht="18.75" customHeight="1" x14ac:dyDescent="0.3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</row>
    <row r="730" spans="1:26" ht="18.75" customHeight="1" x14ac:dyDescent="0.3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</row>
    <row r="731" spans="1:26" ht="18.75" customHeight="1" x14ac:dyDescent="0.3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</row>
    <row r="732" spans="1:26" ht="18.75" customHeight="1" x14ac:dyDescent="0.3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</row>
    <row r="733" spans="1:26" ht="18.75" customHeight="1" x14ac:dyDescent="0.3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</row>
    <row r="734" spans="1:26" ht="18.75" customHeight="1" x14ac:dyDescent="0.3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</row>
    <row r="735" spans="1:26" ht="18.75" customHeight="1" x14ac:dyDescent="0.3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</row>
    <row r="736" spans="1:26" ht="18.75" customHeight="1" x14ac:dyDescent="0.3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</row>
    <row r="737" spans="1:26" ht="18.75" customHeight="1" x14ac:dyDescent="0.3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</row>
    <row r="738" spans="1:26" ht="18.75" customHeight="1" x14ac:dyDescent="0.3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</row>
    <row r="739" spans="1:26" ht="18.75" customHeight="1" x14ac:dyDescent="0.3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</row>
    <row r="740" spans="1:26" ht="18.75" customHeight="1" x14ac:dyDescent="0.3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</row>
    <row r="741" spans="1:26" ht="18.75" customHeight="1" x14ac:dyDescent="0.3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</row>
    <row r="742" spans="1:26" ht="18.75" customHeight="1" x14ac:dyDescent="0.3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</row>
    <row r="743" spans="1:26" ht="18.75" customHeight="1" x14ac:dyDescent="0.3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</row>
    <row r="744" spans="1:26" ht="18.75" customHeight="1" x14ac:dyDescent="0.3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</row>
    <row r="745" spans="1:26" ht="18.75" customHeight="1" x14ac:dyDescent="0.3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</row>
    <row r="746" spans="1:26" ht="18.75" customHeight="1" x14ac:dyDescent="0.3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</row>
    <row r="747" spans="1:26" ht="18.75" customHeight="1" x14ac:dyDescent="0.3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</row>
    <row r="748" spans="1:26" ht="18.75" customHeight="1" x14ac:dyDescent="0.3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</row>
    <row r="749" spans="1:26" ht="18.75" customHeight="1" x14ac:dyDescent="0.3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</row>
    <row r="750" spans="1:26" ht="18.75" customHeight="1" x14ac:dyDescent="0.3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</row>
    <row r="751" spans="1:26" ht="18.75" customHeight="1" x14ac:dyDescent="0.3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</row>
    <row r="752" spans="1:26" ht="18.75" customHeight="1" x14ac:dyDescent="0.3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</row>
    <row r="753" spans="1:26" ht="18.75" customHeight="1" x14ac:dyDescent="0.3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</row>
    <row r="754" spans="1:26" ht="18.75" customHeight="1" x14ac:dyDescent="0.3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</row>
    <row r="755" spans="1:26" ht="18.75" customHeight="1" x14ac:dyDescent="0.3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</row>
    <row r="756" spans="1:26" ht="18.75" customHeight="1" x14ac:dyDescent="0.3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</row>
    <row r="757" spans="1:26" ht="18.75" customHeight="1" x14ac:dyDescent="0.3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</row>
    <row r="758" spans="1:26" ht="18.75" customHeight="1" x14ac:dyDescent="0.3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</row>
    <row r="759" spans="1:26" ht="18.75" customHeight="1" x14ac:dyDescent="0.3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</row>
    <row r="760" spans="1:26" ht="18.75" customHeight="1" x14ac:dyDescent="0.3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</row>
    <row r="761" spans="1:26" ht="18.75" customHeight="1" x14ac:dyDescent="0.3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</row>
    <row r="762" spans="1:26" ht="18.75" customHeight="1" x14ac:dyDescent="0.3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</row>
    <row r="763" spans="1:26" ht="18.75" customHeight="1" x14ac:dyDescent="0.3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</row>
    <row r="764" spans="1:26" ht="18.75" customHeight="1" x14ac:dyDescent="0.3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</row>
    <row r="765" spans="1:26" ht="18.75" customHeight="1" x14ac:dyDescent="0.3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</row>
    <row r="766" spans="1:26" ht="18.75" customHeight="1" x14ac:dyDescent="0.3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</row>
    <row r="767" spans="1:26" ht="18.75" customHeight="1" x14ac:dyDescent="0.3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</row>
    <row r="768" spans="1:26" ht="18.75" customHeight="1" x14ac:dyDescent="0.3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</row>
    <row r="769" spans="1:26" ht="18.75" customHeight="1" x14ac:dyDescent="0.3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</row>
    <row r="770" spans="1:26" ht="18.75" customHeight="1" x14ac:dyDescent="0.3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</row>
    <row r="771" spans="1:26" ht="18.75" customHeight="1" x14ac:dyDescent="0.3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</row>
    <row r="772" spans="1:26" ht="18.75" customHeight="1" x14ac:dyDescent="0.3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</row>
    <row r="773" spans="1:26" ht="18.75" customHeight="1" x14ac:dyDescent="0.3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</row>
    <row r="774" spans="1:26" ht="18.75" customHeight="1" x14ac:dyDescent="0.3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</row>
    <row r="775" spans="1:26" ht="18.75" customHeight="1" x14ac:dyDescent="0.3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</row>
    <row r="776" spans="1:26" ht="18.75" customHeight="1" x14ac:dyDescent="0.3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</row>
    <row r="777" spans="1:26" ht="18.75" customHeight="1" x14ac:dyDescent="0.3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</row>
    <row r="778" spans="1:26" ht="18.75" customHeight="1" x14ac:dyDescent="0.3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</row>
    <row r="779" spans="1:26" ht="18.75" customHeight="1" x14ac:dyDescent="0.3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</row>
    <row r="780" spans="1:26" ht="18.75" customHeight="1" x14ac:dyDescent="0.3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</row>
    <row r="781" spans="1:26" ht="18.75" customHeight="1" x14ac:dyDescent="0.3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</row>
    <row r="782" spans="1:26" ht="18.75" customHeight="1" x14ac:dyDescent="0.3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</row>
    <row r="783" spans="1:26" ht="18.75" customHeight="1" x14ac:dyDescent="0.3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</row>
    <row r="784" spans="1:26" ht="18.75" customHeight="1" x14ac:dyDescent="0.3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</row>
    <row r="785" spans="1:26" ht="18.75" customHeight="1" x14ac:dyDescent="0.3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</row>
    <row r="786" spans="1:26" ht="18.75" customHeight="1" x14ac:dyDescent="0.3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</row>
    <row r="787" spans="1:26" ht="18.75" customHeight="1" x14ac:dyDescent="0.3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</row>
    <row r="788" spans="1:26" ht="18.75" customHeight="1" x14ac:dyDescent="0.3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</row>
    <row r="789" spans="1:26" ht="18.75" customHeight="1" x14ac:dyDescent="0.3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</row>
    <row r="790" spans="1:26" ht="18.75" customHeight="1" x14ac:dyDescent="0.3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</row>
    <row r="791" spans="1:26" ht="18.75" customHeight="1" x14ac:dyDescent="0.3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</row>
    <row r="792" spans="1:26" ht="18.75" customHeight="1" x14ac:dyDescent="0.3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</row>
    <row r="793" spans="1:26" ht="18.75" customHeight="1" x14ac:dyDescent="0.3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</row>
    <row r="794" spans="1:26" ht="18.75" customHeight="1" x14ac:dyDescent="0.3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</row>
    <row r="795" spans="1:26" ht="18.75" customHeight="1" x14ac:dyDescent="0.3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</row>
    <row r="796" spans="1:26" ht="18.75" customHeight="1" x14ac:dyDescent="0.3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</row>
    <row r="797" spans="1:26" ht="18.75" customHeight="1" x14ac:dyDescent="0.3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</row>
    <row r="798" spans="1:26" ht="18.75" customHeight="1" x14ac:dyDescent="0.3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</row>
    <row r="799" spans="1:26" ht="18.75" customHeight="1" x14ac:dyDescent="0.3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</row>
    <row r="800" spans="1:26" ht="18.75" customHeight="1" x14ac:dyDescent="0.3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</row>
    <row r="801" spans="1:26" ht="18.75" customHeight="1" x14ac:dyDescent="0.3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</row>
    <row r="802" spans="1:26" ht="18.75" customHeight="1" x14ac:dyDescent="0.3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</row>
    <row r="803" spans="1:26" ht="18.75" customHeight="1" x14ac:dyDescent="0.3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</row>
    <row r="804" spans="1:26" ht="18.75" customHeight="1" x14ac:dyDescent="0.3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</row>
    <row r="805" spans="1:26" ht="18.75" customHeight="1" x14ac:dyDescent="0.3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</row>
    <row r="806" spans="1:26" ht="18.75" customHeight="1" x14ac:dyDescent="0.3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</row>
    <row r="807" spans="1:26" ht="18.75" customHeight="1" x14ac:dyDescent="0.3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</row>
    <row r="808" spans="1:26" ht="18.75" customHeight="1" x14ac:dyDescent="0.3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</row>
    <row r="809" spans="1:26" ht="18.75" customHeight="1" x14ac:dyDescent="0.3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</row>
    <row r="810" spans="1:26" ht="18.75" customHeight="1" x14ac:dyDescent="0.3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</row>
    <row r="811" spans="1:26" ht="18.75" customHeight="1" x14ac:dyDescent="0.3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</row>
    <row r="812" spans="1:26" ht="18.75" customHeight="1" x14ac:dyDescent="0.3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</row>
    <row r="813" spans="1:26" ht="18.75" customHeight="1" x14ac:dyDescent="0.3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</row>
    <row r="814" spans="1:26" ht="18.75" customHeight="1" x14ac:dyDescent="0.3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</row>
    <row r="815" spans="1:26" ht="18.75" customHeight="1" x14ac:dyDescent="0.3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</row>
    <row r="816" spans="1:26" ht="18.75" customHeight="1" x14ac:dyDescent="0.3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</row>
    <row r="817" spans="1:26" ht="18.75" customHeight="1" x14ac:dyDescent="0.3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</row>
    <row r="818" spans="1:26" ht="18.75" customHeight="1" x14ac:dyDescent="0.3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</row>
    <row r="819" spans="1:26" ht="18.75" customHeight="1" x14ac:dyDescent="0.3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</row>
    <row r="820" spans="1:26" ht="18.75" customHeight="1" x14ac:dyDescent="0.3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</row>
    <row r="821" spans="1:26" ht="18.75" customHeight="1" x14ac:dyDescent="0.3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</row>
    <row r="822" spans="1:26" ht="18.75" customHeight="1" x14ac:dyDescent="0.3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</row>
    <row r="823" spans="1:26" ht="18.75" customHeight="1" x14ac:dyDescent="0.3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</row>
    <row r="824" spans="1:26" ht="18.75" customHeight="1" x14ac:dyDescent="0.3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</row>
    <row r="825" spans="1:26" ht="18.75" customHeight="1" x14ac:dyDescent="0.3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</row>
    <row r="826" spans="1:26" ht="18.75" customHeight="1" x14ac:dyDescent="0.3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</row>
    <row r="827" spans="1:26" ht="18.75" customHeight="1" x14ac:dyDescent="0.3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</row>
    <row r="828" spans="1:26" ht="18.75" customHeight="1" x14ac:dyDescent="0.3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</row>
    <row r="829" spans="1:26" ht="18.75" customHeight="1" x14ac:dyDescent="0.3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</row>
    <row r="830" spans="1:26" ht="18.75" customHeight="1" x14ac:dyDescent="0.3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</row>
    <row r="831" spans="1:26" ht="18.75" customHeight="1" x14ac:dyDescent="0.3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</row>
    <row r="832" spans="1:26" ht="18.75" customHeight="1" x14ac:dyDescent="0.3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</row>
    <row r="833" spans="1:26" ht="18.75" customHeight="1" x14ac:dyDescent="0.3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</row>
    <row r="834" spans="1:26" ht="18.75" customHeight="1" x14ac:dyDescent="0.3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</row>
    <row r="835" spans="1:26" ht="18.75" customHeight="1" x14ac:dyDescent="0.3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</row>
    <row r="836" spans="1:26" ht="18.75" customHeight="1" x14ac:dyDescent="0.3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</row>
    <row r="837" spans="1:26" ht="18.75" customHeight="1" x14ac:dyDescent="0.3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</row>
    <row r="838" spans="1:26" ht="18.75" customHeight="1" x14ac:dyDescent="0.3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</row>
    <row r="839" spans="1:26" ht="18.75" customHeight="1" x14ac:dyDescent="0.3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</row>
    <row r="840" spans="1:26" ht="18.75" customHeight="1" x14ac:dyDescent="0.3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</row>
    <row r="841" spans="1:26" ht="18.75" customHeight="1" x14ac:dyDescent="0.3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</row>
    <row r="842" spans="1:26" ht="18.75" customHeight="1" x14ac:dyDescent="0.3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</row>
    <row r="843" spans="1:26" ht="18.75" customHeight="1" x14ac:dyDescent="0.3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</row>
    <row r="844" spans="1:26" ht="18.75" customHeight="1" x14ac:dyDescent="0.3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</row>
    <row r="845" spans="1:26" ht="18.75" customHeight="1" x14ac:dyDescent="0.3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</row>
    <row r="846" spans="1:26" ht="18.75" customHeight="1" x14ac:dyDescent="0.3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</row>
    <row r="847" spans="1:26" ht="18.75" customHeight="1" x14ac:dyDescent="0.3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</row>
    <row r="848" spans="1:26" ht="18.75" customHeight="1" x14ac:dyDescent="0.3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</row>
    <row r="849" spans="1:26" ht="18.75" customHeight="1" x14ac:dyDescent="0.3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</row>
    <row r="850" spans="1:26" ht="18.75" customHeight="1" x14ac:dyDescent="0.3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</row>
    <row r="851" spans="1:26" ht="18.75" customHeight="1" x14ac:dyDescent="0.3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</row>
    <row r="852" spans="1:26" ht="18.75" customHeight="1" x14ac:dyDescent="0.3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</row>
    <row r="853" spans="1:26" ht="18.75" customHeight="1" x14ac:dyDescent="0.3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</row>
    <row r="854" spans="1:26" ht="18.75" customHeight="1" x14ac:dyDescent="0.3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</row>
    <row r="855" spans="1:26" ht="18.75" customHeight="1" x14ac:dyDescent="0.3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</row>
    <row r="856" spans="1:26" ht="18.75" customHeight="1" x14ac:dyDescent="0.3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</row>
    <row r="857" spans="1:26" ht="18.75" customHeight="1" x14ac:dyDescent="0.3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</row>
    <row r="858" spans="1:26" ht="18.75" customHeight="1" x14ac:dyDescent="0.3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</row>
    <row r="859" spans="1:26" ht="18.75" customHeight="1" x14ac:dyDescent="0.3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</row>
    <row r="860" spans="1:26" ht="18.75" customHeight="1" x14ac:dyDescent="0.3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</row>
    <row r="861" spans="1:26" ht="18.75" customHeight="1" x14ac:dyDescent="0.3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</row>
    <row r="862" spans="1:26" ht="18.75" customHeight="1" x14ac:dyDescent="0.3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</row>
    <row r="863" spans="1:26" ht="18.75" customHeight="1" x14ac:dyDescent="0.3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</row>
    <row r="864" spans="1:26" ht="18.75" customHeight="1" x14ac:dyDescent="0.3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</row>
    <row r="865" spans="1:26" ht="18.75" customHeight="1" x14ac:dyDescent="0.3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</row>
    <row r="866" spans="1:26" ht="18.75" customHeight="1" x14ac:dyDescent="0.3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</row>
    <row r="867" spans="1:26" ht="18.75" customHeight="1" x14ac:dyDescent="0.3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</row>
    <row r="868" spans="1:26" ht="18.75" customHeight="1" x14ac:dyDescent="0.3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</row>
    <row r="869" spans="1:26" ht="18.75" customHeight="1" x14ac:dyDescent="0.3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</row>
    <row r="870" spans="1:26" ht="18.75" customHeight="1" x14ac:dyDescent="0.3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</row>
    <row r="871" spans="1:26" ht="18.75" customHeight="1" x14ac:dyDescent="0.3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</row>
    <row r="872" spans="1:26" ht="18.75" customHeight="1" x14ac:dyDescent="0.3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</row>
    <row r="873" spans="1:26" ht="18.75" customHeight="1" x14ac:dyDescent="0.3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</row>
    <row r="874" spans="1:26" ht="18.75" customHeight="1" x14ac:dyDescent="0.3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</row>
    <row r="875" spans="1:26" ht="18.75" customHeight="1" x14ac:dyDescent="0.3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</row>
    <row r="876" spans="1:26" ht="18.75" customHeight="1" x14ac:dyDescent="0.3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</row>
    <row r="877" spans="1:26" ht="18.75" customHeight="1" x14ac:dyDescent="0.3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</row>
    <row r="878" spans="1:26" ht="18.75" customHeight="1" x14ac:dyDescent="0.3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</row>
    <row r="879" spans="1:26" ht="18.75" customHeight="1" x14ac:dyDescent="0.3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</row>
    <row r="880" spans="1:26" ht="18.75" customHeight="1" x14ac:dyDescent="0.3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</row>
    <row r="881" spans="1:26" ht="18.75" customHeight="1" x14ac:dyDescent="0.3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</row>
    <row r="882" spans="1:26" ht="18.75" customHeight="1" x14ac:dyDescent="0.3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</row>
    <row r="883" spans="1:26" ht="18.75" customHeight="1" x14ac:dyDescent="0.3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</row>
    <row r="884" spans="1:26" ht="18.75" customHeight="1" x14ac:dyDescent="0.3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</row>
    <row r="885" spans="1:26" ht="18.75" customHeight="1" x14ac:dyDescent="0.3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</row>
    <row r="886" spans="1:26" ht="18.75" customHeight="1" x14ac:dyDescent="0.3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</row>
    <row r="887" spans="1:26" ht="18.75" customHeight="1" x14ac:dyDescent="0.3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</row>
    <row r="888" spans="1:26" ht="18.75" customHeight="1" x14ac:dyDescent="0.3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</row>
    <row r="889" spans="1:26" ht="18.75" customHeight="1" x14ac:dyDescent="0.3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</row>
    <row r="890" spans="1:26" ht="18.75" customHeight="1" x14ac:dyDescent="0.3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</row>
    <row r="891" spans="1:26" ht="18.75" customHeight="1" x14ac:dyDescent="0.3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</row>
    <row r="892" spans="1:26" ht="18.75" customHeight="1" x14ac:dyDescent="0.3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</row>
    <row r="893" spans="1:26" ht="18.75" customHeight="1" x14ac:dyDescent="0.3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</row>
    <row r="894" spans="1:26" ht="18.75" customHeight="1" x14ac:dyDescent="0.3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</row>
    <row r="895" spans="1:26" ht="18.75" customHeight="1" x14ac:dyDescent="0.3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</row>
    <row r="896" spans="1:26" ht="18.75" customHeight="1" x14ac:dyDescent="0.3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</row>
    <row r="897" spans="1:26" ht="18.75" customHeight="1" x14ac:dyDescent="0.3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</row>
    <row r="898" spans="1:26" ht="18.75" customHeight="1" x14ac:dyDescent="0.3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</row>
    <row r="899" spans="1:26" ht="18.75" customHeight="1" x14ac:dyDescent="0.3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</row>
    <row r="900" spans="1:26" ht="18.75" customHeight="1" x14ac:dyDescent="0.3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</row>
    <row r="901" spans="1:26" ht="18.75" customHeight="1" x14ac:dyDescent="0.3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</row>
    <row r="902" spans="1:26" ht="18.75" customHeight="1" x14ac:dyDescent="0.3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</row>
    <row r="903" spans="1:26" ht="18.75" customHeight="1" x14ac:dyDescent="0.3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</row>
    <row r="904" spans="1:26" ht="18.75" customHeight="1" x14ac:dyDescent="0.3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</row>
    <row r="905" spans="1:26" ht="18.75" customHeight="1" x14ac:dyDescent="0.3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</row>
    <row r="906" spans="1:26" ht="18.75" customHeight="1" x14ac:dyDescent="0.3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</row>
    <row r="907" spans="1:26" ht="18.75" customHeight="1" x14ac:dyDescent="0.3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</row>
    <row r="908" spans="1:26" ht="18.75" customHeight="1" x14ac:dyDescent="0.3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</row>
    <row r="909" spans="1:26" ht="18.75" customHeight="1" x14ac:dyDescent="0.3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</row>
    <row r="910" spans="1:26" ht="18.75" customHeight="1" x14ac:dyDescent="0.3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</row>
    <row r="911" spans="1:26" ht="18.75" customHeight="1" x14ac:dyDescent="0.3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</row>
    <row r="912" spans="1:26" ht="18.75" customHeight="1" x14ac:dyDescent="0.3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</row>
    <row r="913" spans="1:26" ht="18.75" customHeight="1" x14ac:dyDescent="0.3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</row>
    <row r="914" spans="1:26" ht="18.75" customHeight="1" x14ac:dyDescent="0.3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</row>
    <row r="915" spans="1:26" ht="18.75" customHeight="1" x14ac:dyDescent="0.3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</row>
    <row r="916" spans="1:26" ht="18.75" customHeight="1" x14ac:dyDescent="0.3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</row>
    <row r="917" spans="1:26" ht="18.75" customHeight="1" x14ac:dyDescent="0.3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</row>
    <row r="918" spans="1:26" ht="18.75" customHeight="1" x14ac:dyDescent="0.3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</row>
    <row r="919" spans="1:26" ht="18.75" customHeight="1" x14ac:dyDescent="0.3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</row>
    <row r="920" spans="1:26" ht="18.75" customHeight="1" x14ac:dyDescent="0.3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</row>
    <row r="921" spans="1:26" ht="18.75" customHeight="1" x14ac:dyDescent="0.3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</row>
    <row r="922" spans="1:26" ht="18.75" customHeight="1" x14ac:dyDescent="0.3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</row>
    <row r="923" spans="1:26" ht="18.75" customHeight="1" x14ac:dyDescent="0.3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</row>
    <row r="924" spans="1:26" ht="18.75" customHeight="1" x14ac:dyDescent="0.3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</row>
    <row r="925" spans="1:26" ht="18.75" customHeight="1" x14ac:dyDescent="0.3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</row>
    <row r="926" spans="1:26" ht="18.75" customHeight="1" x14ac:dyDescent="0.3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</row>
    <row r="927" spans="1:26" ht="18.75" customHeight="1" x14ac:dyDescent="0.3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</row>
    <row r="928" spans="1:26" ht="18.75" customHeight="1" x14ac:dyDescent="0.3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</row>
    <row r="929" spans="1:26" ht="18.75" customHeight="1" x14ac:dyDescent="0.3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</row>
    <row r="930" spans="1:26" ht="18.75" customHeight="1" x14ac:dyDescent="0.3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</row>
    <row r="931" spans="1:26" ht="18.75" customHeight="1" x14ac:dyDescent="0.3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</row>
    <row r="932" spans="1:26" ht="18.75" customHeight="1" x14ac:dyDescent="0.3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</row>
    <row r="933" spans="1:26" ht="18.75" customHeight="1" x14ac:dyDescent="0.3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</row>
    <row r="934" spans="1:26" ht="18.75" customHeight="1" x14ac:dyDescent="0.3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</row>
    <row r="935" spans="1:26" ht="18.75" customHeight="1" x14ac:dyDescent="0.3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</row>
    <row r="936" spans="1:26" ht="18.75" customHeight="1" x14ac:dyDescent="0.3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</row>
    <row r="937" spans="1:26" ht="18.75" customHeight="1" x14ac:dyDescent="0.3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</row>
    <row r="938" spans="1:26" ht="18.75" customHeight="1" x14ac:dyDescent="0.3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</row>
    <row r="939" spans="1:26" ht="18.75" customHeight="1" x14ac:dyDescent="0.3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</row>
    <row r="940" spans="1:26" ht="18.75" customHeight="1" x14ac:dyDescent="0.3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</row>
    <row r="941" spans="1:26" ht="18.75" customHeight="1" x14ac:dyDescent="0.3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</row>
    <row r="942" spans="1:26" ht="18.75" customHeight="1" x14ac:dyDescent="0.3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</row>
    <row r="943" spans="1:26" ht="18.75" customHeight="1" x14ac:dyDescent="0.3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</row>
    <row r="944" spans="1:26" ht="18.75" customHeight="1" x14ac:dyDescent="0.3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</row>
    <row r="945" spans="1:26" ht="18.75" customHeight="1" x14ac:dyDescent="0.3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</row>
    <row r="946" spans="1:26" ht="18.75" customHeight="1" x14ac:dyDescent="0.3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</row>
    <row r="947" spans="1:26" ht="18.75" customHeight="1" x14ac:dyDescent="0.3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</row>
    <row r="948" spans="1:26" ht="18.75" customHeight="1" x14ac:dyDescent="0.3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</row>
    <row r="949" spans="1:26" ht="18.75" customHeight="1" x14ac:dyDescent="0.3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</row>
    <row r="950" spans="1:26" ht="18.75" customHeight="1" x14ac:dyDescent="0.3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</row>
    <row r="951" spans="1:26" ht="18.75" customHeight="1" x14ac:dyDescent="0.3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</row>
    <row r="952" spans="1:26" ht="18.75" customHeight="1" x14ac:dyDescent="0.3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</row>
    <row r="953" spans="1:26" ht="18.75" customHeight="1" x14ac:dyDescent="0.3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</row>
    <row r="954" spans="1:26" ht="18.75" customHeight="1" x14ac:dyDescent="0.3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</row>
    <row r="955" spans="1:26" ht="18.75" customHeight="1" x14ac:dyDescent="0.3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</row>
    <row r="956" spans="1:26" ht="18.75" customHeight="1" x14ac:dyDescent="0.3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</row>
    <row r="957" spans="1:26" ht="18.75" customHeight="1" x14ac:dyDescent="0.3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</row>
    <row r="958" spans="1:26" ht="18.75" customHeight="1" x14ac:dyDescent="0.3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</row>
    <row r="959" spans="1:26" ht="18.75" customHeight="1" x14ac:dyDescent="0.3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</row>
    <row r="960" spans="1:26" ht="18.75" customHeight="1" x14ac:dyDescent="0.3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</row>
    <row r="961" spans="1:26" ht="18.75" customHeight="1" x14ac:dyDescent="0.3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</row>
    <row r="962" spans="1:26" ht="18.75" customHeight="1" x14ac:dyDescent="0.3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</row>
    <row r="963" spans="1:26" ht="18.75" customHeight="1" x14ac:dyDescent="0.3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</row>
    <row r="964" spans="1:26" ht="18.75" customHeight="1" x14ac:dyDescent="0.3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</row>
    <row r="965" spans="1:26" ht="18.75" customHeight="1" x14ac:dyDescent="0.3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</row>
    <row r="966" spans="1:26" ht="18.75" customHeight="1" x14ac:dyDescent="0.3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</row>
    <row r="967" spans="1:26" ht="18.75" customHeight="1" x14ac:dyDescent="0.3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</row>
    <row r="968" spans="1:26" ht="18.75" customHeight="1" x14ac:dyDescent="0.3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</row>
    <row r="969" spans="1:26" ht="18.75" customHeight="1" x14ac:dyDescent="0.3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</row>
    <row r="970" spans="1:26" ht="18.75" customHeight="1" x14ac:dyDescent="0.3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</row>
    <row r="971" spans="1:26" ht="18.75" customHeight="1" x14ac:dyDescent="0.3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</row>
    <row r="972" spans="1:26" ht="18.75" customHeight="1" x14ac:dyDescent="0.3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</row>
    <row r="973" spans="1:26" ht="18.75" customHeight="1" x14ac:dyDescent="0.3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</row>
    <row r="974" spans="1:26" ht="18.75" customHeight="1" x14ac:dyDescent="0.3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</row>
    <row r="975" spans="1:26" ht="18.75" customHeight="1" x14ac:dyDescent="0.3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</row>
    <row r="976" spans="1:26" ht="18.75" customHeight="1" x14ac:dyDescent="0.3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</row>
    <row r="977" spans="1:26" ht="18.75" customHeight="1" x14ac:dyDescent="0.3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</row>
    <row r="978" spans="1:26" ht="18.75" customHeight="1" x14ac:dyDescent="0.3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</row>
    <row r="979" spans="1:26" ht="18.75" customHeight="1" x14ac:dyDescent="0.3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</row>
    <row r="980" spans="1:26" ht="18.75" customHeight="1" x14ac:dyDescent="0.3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</row>
    <row r="981" spans="1:26" ht="18.75" customHeight="1" x14ac:dyDescent="0.3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</row>
    <row r="982" spans="1:26" ht="18.75" customHeight="1" x14ac:dyDescent="0.3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</row>
    <row r="983" spans="1:26" ht="18.75" customHeight="1" x14ac:dyDescent="0.3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</row>
    <row r="984" spans="1:26" ht="18.75" customHeight="1" x14ac:dyDescent="0.3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</row>
    <row r="985" spans="1:26" ht="18.75" customHeight="1" x14ac:dyDescent="0.3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</row>
    <row r="986" spans="1:26" ht="18.75" customHeight="1" x14ac:dyDescent="0.3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</row>
    <row r="987" spans="1:26" ht="18.75" customHeight="1" x14ac:dyDescent="0.3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</row>
    <row r="988" spans="1:26" ht="18.75" customHeight="1" x14ac:dyDescent="0.3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</row>
    <row r="989" spans="1:26" ht="18.75" customHeight="1" x14ac:dyDescent="0.3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</row>
    <row r="990" spans="1:26" ht="18.75" customHeight="1" x14ac:dyDescent="0.3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</row>
    <row r="991" spans="1:26" ht="18.75" customHeight="1" x14ac:dyDescent="0.3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</row>
    <row r="992" spans="1:26" ht="18.75" customHeight="1" x14ac:dyDescent="0.3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</row>
    <row r="993" spans="1:26" ht="18.75" customHeight="1" x14ac:dyDescent="0.3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</row>
    <row r="994" spans="1:26" ht="18.75" customHeight="1" x14ac:dyDescent="0.3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</row>
    <row r="995" spans="1:26" ht="18.75" customHeight="1" x14ac:dyDescent="0.3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</row>
    <row r="996" spans="1:26" ht="18.75" customHeight="1" x14ac:dyDescent="0.3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</row>
    <row r="997" spans="1:26" ht="18.75" customHeight="1" x14ac:dyDescent="0.3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</row>
    <row r="998" spans="1:26" ht="18.75" customHeight="1" x14ac:dyDescent="0.3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</row>
    <row r="999" spans="1:26" ht="18.75" customHeight="1" x14ac:dyDescent="0.3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</row>
    <row r="1000" spans="1:26" ht="18.75" customHeight="1" x14ac:dyDescent="0.3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</row>
    <row r="1001" spans="1:26" ht="18.75" customHeight="1" x14ac:dyDescent="0.3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  <c r="P1001" s="8"/>
      <c r="Q1001" s="8"/>
      <c r="R1001" s="8"/>
      <c r="S1001" s="8"/>
      <c r="T1001" s="8"/>
      <c r="U1001" s="8"/>
      <c r="V1001" s="8"/>
      <c r="W1001" s="8"/>
      <c r="X1001" s="8"/>
      <c r="Y1001" s="8"/>
      <c r="Z1001" s="8"/>
    </row>
  </sheetData>
  <mergeCells count="10">
    <mergeCell ref="A13:B13"/>
    <mergeCell ref="C35:D35"/>
    <mergeCell ref="E35:F35"/>
    <mergeCell ref="C39:D39"/>
    <mergeCell ref="E39:F39"/>
    <mergeCell ref="A7:F7"/>
    <mergeCell ref="A8:F8"/>
    <mergeCell ref="A9:F9"/>
    <mergeCell ref="A10:F10"/>
    <mergeCell ref="A11:F11"/>
  </mergeCells>
  <pageMargins left="0.70866141732283472" right="0.70866141732283472" top="0.74803149606299213" bottom="0.74803149606299213" header="0" footer="0"/>
  <pageSetup scale="82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</sheetPr>
  <dimension ref="A3:K197"/>
  <sheetViews>
    <sheetView view="pageBreakPreview" topLeftCell="A6" zoomScale="145" zoomScaleNormal="145" zoomScaleSheetLayoutView="145" workbookViewId="0">
      <selection activeCell="A73" sqref="A73"/>
    </sheetView>
  </sheetViews>
  <sheetFormatPr baseColWidth="10" defaultColWidth="11.5703125" defaultRowHeight="15" x14ac:dyDescent="0.25"/>
  <cols>
    <col min="1" max="1" width="31" style="17" customWidth="1"/>
    <col min="2" max="2" width="0.85546875" style="17" hidden="1" customWidth="1"/>
    <col min="3" max="3" width="0.28515625" style="17" hidden="1" customWidth="1"/>
    <col min="4" max="4" width="17.42578125" style="17" customWidth="1"/>
    <col min="5" max="5" width="15.5703125" style="17" customWidth="1"/>
    <col min="6" max="6" width="16.28515625" style="17" customWidth="1"/>
    <col min="7" max="7" width="14.7109375" style="17" customWidth="1"/>
    <col min="8" max="8" width="15" style="17" customWidth="1"/>
    <col min="9" max="9" width="16.140625" style="17" customWidth="1"/>
    <col min="10" max="16384" width="11.5703125" style="17"/>
  </cols>
  <sheetData>
    <row r="3" spans="1:9" s="27" customFormat="1" x14ac:dyDescent="0.25">
      <c r="A3" s="17"/>
      <c r="B3" s="17"/>
      <c r="C3" s="17"/>
      <c r="D3" s="17"/>
      <c r="E3" s="17"/>
      <c r="F3" s="17"/>
      <c r="G3" s="17"/>
      <c r="H3" s="17"/>
      <c r="I3" s="17"/>
    </row>
    <row r="4" spans="1:9" s="27" customFormat="1" ht="30" customHeight="1" x14ac:dyDescent="0.25">
      <c r="A4" s="17"/>
      <c r="B4" s="17"/>
      <c r="C4" s="17"/>
      <c r="D4" s="17"/>
      <c r="E4" s="17"/>
      <c r="F4" s="17"/>
      <c r="G4" s="17"/>
      <c r="H4" s="17"/>
      <c r="I4" s="17"/>
    </row>
    <row r="5" spans="1:9" x14ac:dyDescent="0.25">
      <c r="A5" s="27" t="s">
        <v>166</v>
      </c>
      <c r="B5" s="27"/>
      <c r="C5" s="27"/>
      <c r="D5" s="27"/>
      <c r="E5" s="27"/>
      <c r="F5" s="27"/>
      <c r="G5" s="23"/>
      <c r="H5" s="27"/>
      <c r="I5" s="27"/>
    </row>
    <row r="6" spans="1:9" x14ac:dyDescent="0.25">
      <c r="A6" s="238" t="s">
        <v>244</v>
      </c>
      <c r="B6" s="148"/>
      <c r="C6" s="148"/>
      <c r="D6" s="148"/>
      <c r="E6" s="148"/>
      <c r="F6" s="148"/>
      <c r="G6" s="21"/>
    </row>
    <row r="7" spans="1:9" x14ac:dyDescent="0.25">
      <c r="A7" s="27" t="s">
        <v>128</v>
      </c>
      <c r="B7" s="27"/>
      <c r="C7" s="27"/>
      <c r="D7" s="153">
        <v>2023</v>
      </c>
      <c r="E7" s="149">
        <v>2022</v>
      </c>
      <c r="F7" s="149"/>
      <c r="G7" s="21"/>
    </row>
    <row r="8" spans="1:9" ht="0.75" customHeight="1" x14ac:dyDescent="0.25">
      <c r="A8" s="27"/>
      <c r="B8" s="27"/>
      <c r="C8" s="27"/>
      <c r="D8" s="154"/>
      <c r="E8" s="149"/>
      <c r="F8" s="149"/>
      <c r="G8" s="21"/>
    </row>
    <row r="9" spans="1:9" x14ac:dyDescent="0.25">
      <c r="A9" s="148" t="s">
        <v>165</v>
      </c>
      <c r="B9" s="148"/>
      <c r="C9" s="148"/>
      <c r="D9" s="401">
        <v>2604130.91</v>
      </c>
      <c r="E9" s="150">
        <v>1869907</v>
      </c>
      <c r="F9" s="215"/>
      <c r="G9" s="21"/>
    </row>
    <row r="10" spans="1:9" ht="15.75" thickBot="1" x14ac:dyDescent="0.3">
      <c r="A10" s="27" t="s">
        <v>153</v>
      </c>
      <c r="B10" s="148"/>
      <c r="C10" s="148"/>
      <c r="D10" s="407">
        <v>2604130.91</v>
      </c>
      <c r="E10" s="373">
        <f>+E9</f>
        <v>1869907</v>
      </c>
      <c r="F10" s="216"/>
      <c r="G10" s="21"/>
    </row>
    <row r="11" spans="1:9" ht="15.75" thickTop="1" x14ac:dyDescent="0.25">
      <c r="A11" s="148" t="s">
        <v>164</v>
      </c>
      <c r="B11" s="148"/>
      <c r="C11" s="148"/>
      <c r="D11" s="154"/>
      <c r="E11" s="148"/>
      <c r="F11" s="148"/>
      <c r="G11" s="21"/>
    </row>
    <row r="12" spans="1:9" s="27" customFormat="1" x14ac:dyDescent="0.25">
      <c r="A12" s="148"/>
      <c r="B12" s="148"/>
      <c r="C12" s="148"/>
      <c r="D12" s="154"/>
      <c r="E12" s="148"/>
      <c r="F12" s="148"/>
      <c r="G12" s="21"/>
      <c r="H12" s="17"/>
      <c r="I12" s="17"/>
    </row>
    <row r="13" spans="1:9" x14ac:dyDescent="0.25">
      <c r="A13" s="27" t="s">
        <v>163</v>
      </c>
      <c r="B13" s="27"/>
      <c r="C13" s="27"/>
      <c r="D13" s="153"/>
      <c r="E13" s="27"/>
      <c r="F13" s="27"/>
      <c r="G13" s="23"/>
      <c r="H13" s="27"/>
      <c r="I13" s="27"/>
    </row>
    <row r="14" spans="1:9" x14ac:dyDescent="0.25">
      <c r="A14" s="238" t="s">
        <v>245</v>
      </c>
      <c r="B14" s="148"/>
      <c r="C14" s="148"/>
      <c r="D14" s="154"/>
      <c r="E14" s="148"/>
      <c r="F14" s="148"/>
      <c r="G14" s="21"/>
    </row>
    <row r="15" spans="1:9" x14ac:dyDescent="0.25">
      <c r="A15" s="27" t="s">
        <v>128</v>
      </c>
      <c r="B15" s="27"/>
      <c r="C15" s="27"/>
      <c r="D15" s="153">
        <v>2023</v>
      </c>
      <c r="E15" s="149">
        <v>2022</v>
      </c>
      <c r="F15" s="149"/>
      <c r="G15" s="21"/>
    </row>
    <row r="16" spans="1:9" x14ac:dyDescent="0.25">
      <c r="A16" s="27"/>
      <c r="B16" s="27"/>
      <c r="C16" s="27"/>
      <c r="D16" s="322"/>
      <c r="E16" s="177"/>
      <c r="F16" s="177"/>
      <c r="G16" s="21"/>
    </row>
    <row r="17" spans="1:10" x14ac:dyDescent="0.25">
      <c r="A17" s="148" t="s">
        <v>162</v>
      </c>
      <c r="B17" s="148"/>
      <c r="C17" s="148"/>
      <c r="D17" s="158">
        <v>3089487.16</v>
      </c>
      <c r="E17" s="215">
        <f>1923575.92-781162-121952</f>
        <v>1020461.9199999999</v>
      </c>
      <c r="F17" s="211"/>
      <c r="G17" s="21"/>
    </row>
    <row r="18" spans="1:10" x14ac:dyDescent="0.25">
      <c r="A18" s="148" t="s">
        <v>161</v>
      </c>
      <c r="B18" s="148"/>
      <c r="C18" s="148"/>
      <c r="D18" s="158">
        <v>89712.36</v>
      </c>
      <c r="E18" s="215">
        <f>407395</f>
        <v>407395</v>
      </c>
      <c r="F18" s="211"/>
      <c r="G18" s="21"/>
    </row>
    <row r="19" spans="1:10" ht="15.75" thickBot="1" x14ac:dyDescent="0.3">
      <c r="A19" s="148"/>
      <c r="B19" s="148"/>
      <c r="C19" s="148"/>
      <c r="D19" s="174">
        <f>D18+D17</f>
        <v>3179199.52</v>
      </c>
      <c r="E19" s="216">
        <f>SUM(E17:E18)</f>
        <v>1427856.92</v>
      </c>
      <c r="F19" s="216"/>
      <c r="G19" s="21"/>
    </row>
    <row r="20" spans="1:10" ht="15.75" thickTop="1" x14ac:dyDescent="0.25">
      <c r="A20" s="148"/>
      <c r="B20" s="148"/>
      <c r="C20" s="148"/>
      <c r="D20" s="158"/>
      <c r="E20" s="152"/>
      <c r="F20" s="152"/>
      <c r="G20" s="21"/>
      <c r="H20" s="18"/>
    </row>
    <row r="21" spans="1:10" x14ac:dyDescent="0.25">
      <c r="A21" s="191" t="s">
        <v>160</v>
      </c>
      <c r="B21" s="153"/>
      <c r="C21" s="153"/>
      <c r="D21" s="321"/>
      <c r="E21" s="321"/>
      <c r="F21" s="321"/>
      <c r="G21" s="23"/>
      <c r="H21" s="27"/>
      <c r="I21" s="27"/>
    </row>
    <row r="22" spans="1:10" ht="15" customHeight="1" x14ac:dyDescent="0.25">
      <c r="A22" s="239" t="s">
        <v>246</v>
      </c>
      <c r="B22" s="154"/>
      <c r="C22" s="154"/>
      <c r="D22" s="322"/>
      <c r="E22" s="322"/>
      <c r="F22" s="322"/>
      <c r="G22" s="21"/>
    </row>
    <row r="23" spans="1:10" ht="12.75" customHeight="1" x14ac:dyDescent="0.25">
      <c r="B23" s="153"/>
      <c r="C23" s="153"/>
      <c r="D23" s="322"/>
      <c r="E23" s="321"/>
      <c r="F23" s="321"/>
      <c r="G23" s="21"/>
    </row>
    <row r="24" spans="1:10" x14ac:dyDescent="0.25">
      <c r="A24" s="153" t="s">
        <v>128</v>
      </c>
      <c r="B24" s="381"/>
      <c r="C24" s="381"/>
      <c r="D24" s="321">
        <v>2023</v>
      </c>
      <c r="E24" s="321">
        <v>2022</v>
      </c>
      <c r="F24" s="321"/>
      <c r="G24" s="21"/>
    </row>
    <row r="25" spans="1:10" x14ac:dyDescent="0.25">
      <c r="A25" s="154" t="s">
        <v>196</v>
      </c>
      <c r="B25" s="154"/>
      <c r="C25" s="154"/>
      <c r="D25" s="429">
        <v>105088</v>
      </c>
      <c r="E25" s="323">
        <v>4407.25</v>
      </c>
      <c r="F25" s="156"/>
      <c r="G25" s="21"/>
    </row>
    <row r="26" spans="1:10" ht="15.75" thickBot="1" x14ac:dyDescent="0.3">
      <c r="A26" s="27" t="s">
        <v>217</v>
      </c>
      <c r="B26" s="154"/>
      <c r="C26" s="154"/>
      <c r="D26" s="374" t="s">
        <v>267</v>
      </c>
      <c r="E26" s="398">
        <f>+E25</f>
        <v>4407.25</v>
      </c>
      <c r="F26" s="219"/>
      <c r="G26" s="21"/>
    </row>
    <row r="27" spans="1:10" ht="18" thickTop="1" x14ac:dyDescent="0.4">
      <c r="A27" s="154" t="s">
        <v>148</v>
      </c>
      <c r="B27" s="154"/>
      <c r="C27" s="154"/>
      <c r="D27" s="159"/>
      <c r="E27" s="159"/>
      <c r="F27" s="148"/>
      <c r="G27" s="21"/>
    </row>
    <row r="28" spans="1:10" x14ac:dyDescent="0.25">
      <c r="A28" s="21"/>
      <c r="B28" s="21"/>
      <c r="C28" s="21"/>
      <c r="D28" s="21"/>
      <c r="E28" s="21"/>
      <c r="F28" s="21"/>
      <c r="G28" s="21"/>
    </row>
    <row r="29" spans="1:10" x14ac:dyDescent="0.25">
      <c r="A29" s="153" t="s">
        <v>159</v>
      </c>
      <c r="B29" s="148"/>
      <c r="C29" s="148"/>
      <c r="D29" s="148"/>
      <c r="E29" s="148"/>
      <c r="F29" s="148"/>
      <c r="G29" s="148"/>
    </row>
    <row r="30" spans="1:10" x14ac:dyDescent="0.25">
      <c r="A30" s="487" t="s">
        <v>159</v>
      </c>
      <c r="B30" s="488"/>
      <c r="C30" s="488"/>
      <c r="D30" s="488"/>
      <c r="E30" s="488"/>
      <c r="F30" s="488"/>
      <c r="G30" s="489"/>
      <c r="H30" s="375"/>
      <c r="I30" s="376"/>
    </row>
    <row r="31" spans="1:10" ht="38.25" customHeight="1" x14ac:dyDescent="0.25">
      <c r="A31" s="160"/>
      <c r="B31" s="161" t="s">
        <v>158</v>
      </c>
      <c r="C31" s="162" t="s">
        <v>157</v>
      </c>
      <c r="D31" s="161" t="s">
        <v>156</v>
      </c>
      <c r="E31" s="162" t="s">
        <v>155</v>
      </c>
      <c r="F31" s="162" t="s">
        <v>154</v>
      </c>
      <c r="G31" s="162" t="s">
        <v>265</v>
      </c>
      <c r="H31" s="162" t="s">
        <v>263</v>
      </c>
      <c r="I31" s="161" t="s">
        <v>153</v>
      </c>
      <c r="J31" s="80">
        <f>SUM(E31:I31)</f>
        <v>0</v>
      </c>
    </row>
    <row r="32" spans="1:10" x14ac:dyDescent="0.25">
      <c r="A32" s="163" t="s">
        <v>262</v>
      </c>
      <c r="B32" s="28"/>
      <c r="C32" s="28"/>
      <c r="D32" s="164">
        <v>648000.39</v>
      </c>
      <c r="E32" s="164">
        <v>7600613.5199999996</v>
      </c>
      <c r="F32" s="164">
        <v>2609965.54</v>
      </c>
      <c r="G32" s="164"/>
      <c r="H32" s="164"/>
      <c r="I32" s="165">
        <f>SUM(D32:F32)</f>
        <v>10858579.449999999</v>
      </c>
    </row>
    <row r="33" spans="1:11" x14ac:dyDescent="0.25">
      <c r="A33" s="166" t="s">
        <v>152</v>
      </c>
      <c r="B33" s="166"/>
      <c r="C33" s="166"/>
      <c r="D33" s="167">
        <v>5850</v>
      </c>
      <c r="E33" s="167">
        <v>57613.72</v>
      </c>
      <c r="F33" s="167"/>
      <c r="G33" s="167">
        <v>33040</v>
      </c>
      <c r="H33" s="167">
        <v>1915399.95</v>
      </c>
      <c r="I33" s="168">
        <f>SUM(D33:H33)</f>
        <v>2011903.67</v>
      </c>
      <c r="J33" s="32"/>
    </row>
    <row r="34" spans="1:11" x14ac:dyDescent="0.25">
      <c r="A34" s="160" t="s">
        <v>151</v>
      </c>
      <c r="B34" s="160"/>
      <c r="C34" s="160"/>
      <c r="D34" s="169"/>
      <c r="E34" s="169"/>
      <c r="F34" s="169"/>
      <c r="G34" s="169"/>
      <c r="H34" s="169"/>
      <c r="I34" s="165"/>
      <c r="J34" s="19"/>
      <c r="K34" s="39"/>
    </row>
    <row r="35" spans="1:11" x14ac:dyDescent="0.25">
      <c r="A35" s="402" t="s">
        <v>279</v>
      </c>
      <c r="B35" s="160"/>
      <c r="C35" s="160"/>
      <c r="D35" s="169"/>
      <c r="E35" s="169"/>
      <c r="F35" s="169"/>
      <c r="G35" s="169"/>
      <c r="H35" s="169"/>
      <c r="I35" s="165">
        <f t="shared" ref="I35:I37" si="0">SUM(D35:F35)</f>
        <v>0</v>
      </c>
      <c r="K35" s="81"/>
    </row>
    <row r="36" spans="1:11" x14ac:dyDescent="0.25">
      <c r="A36" s="160" t="s">
        <v>150</v>
      </c>
      <c r="B36" s="160"/>
      <c r="C36" s="160"/>
      <c r="D36" s="169"/>
      <c r="E36" s="169"/>
      <c r="F36" s="169"/>
      <c r="G36" s="169"/>
      <c r="H36" s="169"/>
      <c r="I36" s="165">
        <f t="shared" si="0"/>
        <v>0</v>
      </c>
    </row>
    <row r="37" spans="1:11" s="27" customFormat="1" x14ac:dyDescent="0.25">
      <c r="A37" s="160" t="s">
        <v>65</v>
      </c>
      <c r="B37" s="160"/>
      <c r="C37" s="160"/>
      <c r="D37" s="169"/>
      <c r="E37" s="169"/>
      <c r="F37" s="169"/>
      <c r="G37" s="169"/>
      <c r="H37" s="169"/>
      <c r="I37" s="165">
        <f t="shared" si="0"/>
        <v>0</v>
      </c>
      <c r="J37" s="19"/>
      <c r="K37" s="17"/>
    </row>
    <row r="38" spans="1:11" x14ac:dyDescent="0.25">
      <c r="A38" s="28" t="s">
        <v>233</v>
      </c>
      <c r="B38" s="165">
        <f>SUM(B32:B37)</f>
        <v>0</v>
      </c>
      <c r="C38" s="165">
        <f>SUM(C32:C37)</f>
        <v>0</v>
      </c>
      <c r="D38" s="165">
        <f>D32+D33</f>
        <v>653850.39</v>
      </c>
      <c r="E38" s="165">
        <f>E32+E33</f>
        <v>7658227.2399999993</v>
      </c>
      <c r="F38" s="165">
        <f>F32</f>
        <v>2609965.54</v>
      </c>
      <c r="G38" s="165">
        <v>33040</v>
      </c>
      <c r="H38" s="165">
        <v>1915399.67</v>
      </c>
      <c r="I38" s="165">
        <f>SUM(I32:I33)</f>
        <v>12870483.119999999</v>
      </c>
      <c r="J38" s="27"/>
      <c r="K38" s="27"/>
    </row>
    <row r="39" spans="1:11" s="27" customFormat="1" x14ac:dyDescent="0.25">
      <c r="A39" s="163" t="s">
        <v>264</v>
      </c>
      <c r="B39" s="160"/>
      <c r="C39" s="160"/>
      <c r="D39" s="198">
        <v>-151248.26999999999</v>
      </c>
      <c r="E39" s="199">
        <v>-2401420.06</v>
      </c>
      <c r="F39" s="199">
        <v>-987590.52</v>
      </c>
      <c r="G39" s="199"/>
      <c r="H39" s="199"/>
      <c r="I39" s="198">
        <f>SUM(D39:F39)</f>
        <v>-3540258.85</v>
      </c>
      <c r="J39" s="17"/>
      <c r="K39" s="17"/>
    </row>
    <row r="40" spans="1:11" x14ac:dyDescent="0.25">
      <c r="A40" s="163" t="s">
        <v>232</v>
      </c>
      <c r="B40" s="28"/>
      <c r="C40" s="28"/>
      <c r="D40" s="200">
        <v>-64800.5</v>
      </c>
      <c r="E40" s="199">
        <v>-760061.4</v>
      </c>
      <c r="F40" s="199">
        <v>-521993.1</v>
      </c>
      <c r="G40" s="199"/>
      <c r="H40" s="199"/>
      <c r="I40" s="199">
        <f>+D40+E40+F40</f>
        <v>-1346855</v>
      </c>
      <c r="J40" s="225"/>
      <c r="K40" s="27"/>
    </row>
    <row r="41" spans="1:11" x14ac:dyDescent="0.25">
      <c r="A41" s="160" t="s">
        <v>149</v>
      </c>
      <c r="B41" s="160"/>
      <c r="C41" s="160"/>
      <c r="D41" s="198"/>
      <c r="E41" s="198"/>
      <c r="F41" s="198"/>
      <c r="G41" s="198"/>
      <c r="H41" s="198"/>
      <c r="I41" s="198">
        <f>SUM(D41:F41)</f>
        <v>0</v>
      </c>
    </row>
    <row r="42" spans="1:11" x14ac:dyDescent="0.25">
      <c r="A42" s="170" t="s">
        <v>234</v>
      </c>
      <c r="B42" s="171">
        <f>SUM(B39+B40+B41)</f>
        <v>0</v>
      </c>
      <c r="C42" s="171">
        <f>SUM(C39+C40+C41)</f>
        <v>0</v>
      </c>
      <c r="D42" s="201">
        <f>+D39+D40</f>
        <v>-216048.77</v>
      </c>
      <c r="E42" s="201">
        <f>+E39+E40</f>
        <v>-3161481.46</v>
      </c>
      <c r="F42" s="201">
        <f>G45+F39+F40</f>
        <v>-1509583.62</v>
      </c>
      <c r="G42" s="201"/>
      <c r="H42" s="201"/>
      <c r="I42" s="201">
        <f>+D42+E42+F42</f>
        <v>-4887113.8499999996</v>
      </c>
    </row>
    <row r="43" spans="1:11" ht="30" x14ac:dyDescent="0.25">
      <c r="A43" s="163" t="s">
        <v>266</v>
      </c>
      <c r="B43" s="165">
        <f t="shared" ref="B43:C43" si="1">SUM(B38-B42)</f>
        <v>0</v>
      </c>
      <c r="C43" s="165">
        <f t="shared" si="1"/>
        <v>0</v>
      </c>
      <c r="D43" s="165">
        <f>+D38+D42</f>
        <v>437801.62</v>
      </c>
      <c r="E43" s="165">
        <f>+E38+E42</f>
        <v>4496745.7799999993</v>
      </c>
      <c r="F43" s="165">
        <f>+F38+F42</f>
        <v>1100381.92</v>
      </c>
      <c r="G43" s="165">
        <f>SUM(G38:G42)</f>
        <v>33040</v>
      </c>
      <c r="H43" s="165">
        <f>SUM(H38:H42)</f>
        <v>1915399.67</v>
      </c>
      <c r="I43" s="165">
        <f>+I38+I42</f>
        <v>7983369.2699999996</v>
      </c>
      <c r="J43" s="26"/>
    </row>
    <row r="44" spans="1:11" x14ac:dyDescent="0.25">
      <c r="A44" s="148"/>
      <c r="B44" s="148"/>
      <c r="C44" s="148"/>
      <c r="D44" s="148"/>
      <c r="E44" s="148"/>
      <c r="F44" s="148"/>
      <c r="G44" s="172"/>
      <c r="H44" s="226"/>
    </row>
    <row r="45" spans="1:11" x14ac:dyDescent="0.25">
      <c r="A45" s="27" t="s">
        <v>273</v>
      </c>
      <c r="B45" s="27"/>
      <c r="C45" s="27"/>
      <c r="D45" s="27"/>
      <c r="E45" s="173"/>
      <c r="F45" s="173"/>
      <c r="G45" s="173"/>
    </row>
    <row r="46" spans="1:11" x14ac:dyDescent="0.25">
      <c r="A46" s="148"/>
      <c r="B46" s="148"/>
      <c r="C46" s="148"/>
      <c r="D46" s="148"/>
      <c r="E46" s="173"/>
      <c r="F46" s="173"/>
      <c r="G46" s="173"/>
    </row>
    <row r="47" spans="1:11" x14ac:dyDescent="0.25">
      <c r="A47" s="148"/>
      <c r="B47" s="148"/>
      <c r="C47" s="148"/>
      <c r="D47" s="257"/>
      <c r="E47" s="148"/>
      <c r="F47" s="148"/>
      <c r="G47" s="148"/>
    </row>
    <row r="48" spans="1:11" x14ac:dyDescent="0.25">
      <c r="A48" s="27" t="s">
        <v>147</v>
      </c>
      <c r="B48" s="148"/>
      <c r="C48" s="148"/>
      <c r="D48" s="176"/>
      <c r="E48" s="148"/>
      <c r="F48" s="148"/>
      <c r="G48" s="148"/>
    </row>
    <row r="49" spans="1:8" x14ac:dyDescent="0.25">
      <c r="A49" s="249" t="s">
        <v>256</v>
      </c>
      <c r="B49" s="148"/>
      <c r="C49" s="148"/>
      <c r="D49" s="148"/>
      <c r="E49" s="148"/>
      <c r="F49" s="148"/>
      <c r="G49" s="148"/>
    </row>
    <row r="50" spans="1:8" x14ac:dyDescent="0.25">
      <c r="A50" s="27" t="s">
        <v>128</v>
      </c>
      <c r="B50" s="27"/>
      <c r="C50" s="27"/>
      <c r="D50" s="177"/>
      <c r="E50" s="148"/>
      <c r="F50" s="149"/>
      <c r="G50" s="148"/>
    </row>
    <row r="51" spans="1:8" ht="15" customHeight="1" x14ac:dyDescent="0.25">
      <c r="A51" s="449" t="s">
        <v>187</v>
      </c>
      <c r="B51" s="148"/>
      <c r="C51" s="148"/>
      <c r="D51" s="250">
        <v>2023</v>
      </c>
      <c r="E51" s="371">
        <v>2022</v>
      </c>
      <c r="G51" s="148"/>
    </row>
    <row r="52" spans="1:8" ht="15" customHeight="1" x14ac:dyDescent="0.25">
      <c r="A52" s="263" t="s">
        <v>239</v>
      </c>
      <c r="B52" s="251"/>
      <c r="C52" s="251"/>
      <c r="D52" s="217"/>
      <c r="E52" s="258"/>
      <c r="G52" s="148"/>
    </row>
    <row r="53" spans="1:8" ht="15" customHeight="1" x14ac:dyDescent="0.25">
      <c r="A53" s="256" t="s">
        <v>258</v>
      </c>
      <c r="B53" s="193"/>
      <c r="C53" s="193"/>
      <c r="D53" s="405">
        <v>56369.97</v>
      </c>
      <c r="E53" s="254"/>
      <c r="G53" s="148"/>
    </row>
    <row r="54" spans="1:8" ht="15" customHeight="1" x14ac:dyDescent="0.25">
      <c r="A54" s="256" t="s">
        <v>259</v>
      </c>
      <c r="B54" s="193"/>
      <c r="C54" s="193"/>
      <c r="D54" s="404">
        <v>369503.62</v>
      </c>
      <c r="E54" s="253"/>
      <c r="G54" s="148"/>
    </row>
    <row r="55" spans="1:8" ht="15" customHeight="1" x14ac:dyDescent="0.25">
      <c r="A55" s="256" t="s">
        <v>260</v>
      </c>
      <c r="B55" s="193"/>
      <c r="C55" s="193"/>
      <c r="D55" s="217">
        <v>18846</v>
      </c>
      <c r="E55" s="255"/>
      <c r="G55" s="148"/>
    </row>
    <row r="56" spans="1:8" ht="15" customHeight="1" x14ac:dyDescent="0.25">
      <c r="A56" s="358" t="s">
        <v>271</v>
      </c>
      <c r="B56" s="193"/>
      <c r="C56" s="193"/>
      <c r="D56" s="217">
        <v>6254</v>
      </c>
      <c r="E56" s="255"/>
      <c r="G56" s="148"/>
    </row>
    <row r="57" spans="1:8" ht="15" customHeight="1" x14ac:dyDescent="0.25">
      <c r="A57" s="252" t="s">
        <v>257</v>
      </c>
      <c r="B57" s="148"/>
      <c r="C57" s="148"/>
      <c r="D57" s="211">
        <f>3925+3925+3925</f>
        <v>11775</v>
      </c>
      <c r="E57" s="211"/>
      <c r="G57" s="148"/>
    </row>
    <row r="58" spans="1:8" ht="15" customHeight="1" x14ac:dyDescent="0.25">
      <c r="A58" s="148" t="s">
        <v>178</v>
      </c>
      <c r="B58" s="148"/>
      <c r="C58" s="148"/>
      <c r="D58" s="211">
        <f>4189+4189</f>
        <v>8378</v>
      </c>
      <c r="E58" s="211"/>
      <c r="G58" s="148"/>
    </row>
    <row r="59" spans="1:8" ht="15" customHeight="1" x14ac:dyDescent="0.25">
      <c r="A59" s="148" t="s">
        <v>179</v>
      </c>
      <c r="B59" s="148"/>
      <c r="C59" s="148"/>
      <c r="D59" s="211">
        <v>2344</v>
      </c>
      <c r="E59" s="211"/>
      <c r="G59" s="148"/>
    </row>
    <row r="60" spans="1:8" ht="15" customHeight="1" x14ac:dyDescent="0.25">
      <c r="A60" s="148" t="s">
        <v>180</v>
      </c>
      <c r="B60" s="148"/>
      <c r="C60" s="148"/>
      <c r="D60" s="152">
        <v>4130</v>
      </c>
      <c r="G60" s="21"/>
    </row>
    <row r="61" spans="1:8" ht="15" customHeight="1" x14ac:dyDescent="0.25">
      <c r="A61" s="148" t="s">
        <v>181</v>
      </c>
      <c r="B61" s="148"/>
      <c r="C61" s="148"/>
      <c r="D61" s="211">
        <v>10089</v>
      </c>
      <c r="G61" s="21"/>
    </row>
    <row r="62" spans="1:8" ht="15" customHeight="1" x14ac:dyDescent="0.25">
      <c r="A62" s="148" t="s">
        <v>182</v>
      </c>
      <c r="B62" s="148"/>
      <c r="C62" s="148"/>
      <c r="D62" s="211">
        <v>26250</v>
      </c>
      <c r="G62" s="21"/>
      <c r="H62" s="360"/>
    </row>
    <row r="63" spans="1:8" ht="15" customHeight="1" x14ac:dyDescent="0.25">
      <c r="A63" s="252" t="s">
        <v>261</v>
      </c>
      <c r="B63" s="148"/>
      <c r="C63" s="148"/>
      <c r="D63" s="359">
        <v>19261.439999999999</v>
      </c>
      <c r="G63" s="21"/>
    </row>
    <row r="64" spans="1:8" ht="15" customHeight="1" x14ac:dyDescent="0.25">
      <c r="A64" s="257" t="s">
        <v>167</v>
      </c>
      <c r="B64" s="148"/>
      <c r="C64" s="148"/>
      <c r="D64" s="30">
        <f>29264+5841+5841+5841+5841+6200</f>
        <v>58828</v>
      </c>
      <c r="E64" s="30">
        <v>151885</v>
      </c>
      <c r="G64" s="21"/>
    </row>
    <row r="65" spans="1:9" ht="15" customHeight="1" x14ac:dyDescent="0.25">
      <c r="A65" s="148" t="s">
        <v>168</v>
      </c>
      <c r="B65" s="148"/>
      <c r="C65" s="148"/>
      <c r="D65" s="152">
        <v>110705</v>
      </c>
      <c r="E65" s="30">
        <v>121385</v>
      </c>
      <c r="F65" s="152"/>
      <c r="G65" s="21"/>
      <c r="H65" s="19"/>
    </row>
    <row r="66" spans="1:9" ht="15" customHeight="1" x14ac:dyDescent="0.25">
      <c r="A66" s="148" t="s">
        <v>169</v>
      </c>
      <c r="B66" s="148"/>
      <c r="C66" s="148"/>
      <c r="D66" s="211">
        <v>7906</v>
      </c>
      <c r="E66" s="30">
        <v>7906</v>
      </c>
      <c r="F66" s="152"/>
      <c r="G66" s="21"/>
    </row>
    <row r="67" spans="1:9" ht="15" customHeight="1" x14ac:dyDescent="0.25">
      <c r="A67" s="148" t="s">
        <v>170</v>
      </c>
      <c r="B67" s="148"/>
      <c r="C67" s="148"/>
      <c r="D67" s="152">
        <v>6240</v>
      </c>
      <c r="E67" s="30">
        <v>8190</v>
      </c>
      <c r="F67" s="152"/>
      <c r="G67" s="21"/>
    </row>
    <row r="68" spans="1:9" ht="15" customHeight="1" x14ac:dyDescent="0.25">
      <c r="A68" s="148" t="s">
        <v>171</v>
      </c>
      <c r="B68" s="148"/>
      <c r="C68" s="148"/>
      <c r="D68" s="152">
        <v>0</v>
      </c>
      <c r="E68" s="30">
        <v>51625</v>
      </c>
      <c r="G68" s="21"/>
    </row>
    <row r="69" spans="1:9" ht="15" customHeight="1" x14ac:dyDescent="0.25">
      <c r="A69" s="148" t="s">
        <v>172</v>
      </c>
      <c r="B69" s="148"/>
      <c r="C69" s="148"/>
      <c r="D69" s="152">
        <v>0</v>
      </c>
      <c r="E69" s="30">
        <v>3894</v>
      </c>
      <c r="F69" s="152"/>
      <c r="G69" s="41"/>
    </row>
    <row r="70" spans="1:9" ht="15" customHeight="1" x14ac:dyDescent="0.25">
      <c r="A70" s="148" t="s">
        <v>173</v>
      </c>
      <c r="B70" s="148"/>
      <c r="C70" s="148"/>
      <c r="D70" s="152">
        <v>0</v>
      </c>
      <c r="E70" s="30">
        <v>31363.4</v>
      </c>
      <c r="F70" s="152"/>
      <c r="G70" s="389"/>
      <c r="I70" s="152"/>
    </row>
    <row r="71" spans="1:9" ht="15" customHeight="1" x14ac:dyDescent="0.25">
      <c r="A71" s="208" t="s">
        <v>183</v>
      </c>
      <c r="B71" s="148"/>
      <c r="C71" s="148" t="s">
        <v>184</v>
      </c>
      <c r="D71" s="152">
        <v>12925</v>
      </c>
      <c r="E71" s="30">
        <v>218916.36</v>
      </c>
      <c r="F71" s="152"/>
      <c r="G71" s="41"/>
    </row>
    <row r="72" spans="1:9" ht="15" customHeight="1" x14ac:dyDescent="0.25">
      <c r="A72" s="148" t="s">
        <v>174</v>
      </c>
      <c r="B72" s="148"/>
      <c r="C72" s="148"/>
      <c r="D72" s="211">
        <v>67968</v>
      </c>
      <c r="E72" s="30">
        <v>64351.3</v>
      </c>
      <c r="F72" s="152"/>
      <c r="G72" s="465"/>
    </row>
    <row r="73" spans="1:9" ht="15" customHeight="1" x14ac:dyDescent="0.25">
      <c r="A73" s="148" t="s">
        <v>175</v>
      </c>
      <c r="B73" s="148"/>
      <c r="C73" s="148"/>
      <c r="D73" s="152">
        <v>19000</v>
      </c>
      <c r="E73" s="30">
        <v>14000</v>
      </c>
      <c r="F73" s="152"/>
      <c r="G73" s="21"/>
      <c r="H73" s="19"/>
    </row>
    <row r="74" spans="1:9" ht="14.25" customHeight="1" x14ac:dyDescent="0.25">
      <c r="A74" s="148" t="s">
        <v>177</v>
      </c>
      <c r="B74" s="148"/>
      <c r="C74" s="148"/>
      <c r="D74" s="152">
        <v>3250</v>
      </c>
      <c r="E74" s="452">
        <v>13250</v>
      </c>
      <c r="F74" s="152"/>
      <c r="G74" s="21"/>
    </row>
    <row r="75" spans="1:9" ht="14.25" customHeight="1" x14ac:dyDescent="0.25">
      <c r="A75" s="17" t="s">
        <v>257</v>
      </c>
      <c r="B75" s="148"/>
      <c r="C75" s="148"/>
      <c r="D75" s="152"/>
      <c r="E75" s="452">
        <v>13925</v>
      </c>
      <c r="F75" s="152"/>
      <c r="G75" s="21"/>
    </row>
    <row r="76" spans="1:9" ht="14.25" customHeight="1" x14ac:dyDescent="0.25">
      <c r="A76" s="451" t="s">
        <v>280</v>
      </c>
      <c r="B76" s="148"/>
      <c r="C76" s="148"/>
      <c r="D76" s="152"/>
      <c r="E76" s="452">
        <v>5310</v>
      </c>
      <c r="F76" s="152"/>
      <c r="G76" s="21"/>
    </row>
    <row r="77" spans="1:9" ht="15" customHeight="1" thickBot="1" x14ac:dyDescent="0.3">
      <c r="A77" s="27" t="s">
        <v>217</v>
      </c>
      <c r="B77" s="148"/>
      <c r="C77" s="148"/>
      <c r="D77" s="403">
        <f>SUM(D53:D74)</f>
        <v>820023.02999999991</v>
      </c>
      <c r="E77" s="453">
        <f>SUM(E53:E76)</f>
        <v>706001.06</v>
      </c>
      <c r="F77" s="152"/>
      <c r="G77" s="357"/>
    </row>
    <row r="78" spans="1:9" ht="0.75" hidden="1" customHeight="1" thickTop="1" x14ac:dyDescent="0.25">
      <c r="A78" s="148"/>
      <c r="B78" s="148"/>
      <c r="C78" s="148"/>
      <c r="D78" s="211">
        <f>SUM(D53:D77)</f>
        <v>1640046.0599999998</v>
      </c>
      <c r="E78" s="211"/>
      <c r="F78" s="152"/>
      <c r="G78" s="21"/>
      <c r="H78" s="252">
        <f>138983+237046.44+450973.59</f>
        <v>827003.03</v>
      </c>
    </row>
    <row r="79" spans="1:9" ht="14.25" hidden="1" customHeight="1" x14ac:dyDescent="0.25">
      <c r="A79" s="148"/>
      <c r="B79" s="148"/>
      <c r="C79" s="148"/>
      <c r="D79" s="211"/>
      <c r="E79" s="211"/>
      <c r="F79" s="152"/>
      <c r="G79" s="21"/>
    </row>
    <row r="80" spans="1:9" ht="15.75" customHeight="1" thickTop="1" x14ac:dyDescent="0.25">
      <c r="B80" s="148"/>
      <c r="C80" s="148"/>
      <c r="F80" s="152"/>
      <c r="G80" s="21"/>
    </row>
    <row r="81" spans="1:7" ht="15.75" hidden="1" customHeight="1" x14ac:dyDescent="0.25">
      <c r="A81" s="148"/>
      <c r="B81" s="148"/>
      <c r="C81" s="148"/>
      <c r="D81" s="148"/>
      <c r="E81" s="152"/>
      <c r="F81" s="152"/>
      <c r="G81" s="21"/>
    </row>
    <row r="82" spans="1:7" ht="15.75" hidden="1" customHeight="1" x14ac:dyDescent="0.25">
      <c r="A82" s="153"/>
      <c r="B82" s="154"/>
      <c r="C82" s="154"/>
      <c r="D82" s="154"/>
      <c r="E82" s="148"/>
      <c r="F82" s="152"/>
      <c r="G82" s="21"/>
    </row>
    <row r="83" spans="1:7" ht="31.5" customHeight="1" x14ac:dyDescent="0.25">
      <c r="A83" s="400" t="s">
        <v>227</v>
      </c>
      <c r="B83" s="364">
        <v>0</v>
      </c>
      <c r="C83" s="454">
        <v>99041</v>
      </c>
      <c r="D83" s="355"/>
      <c r="E83" s="459"/>
      <c r="F83" s="152"/>
      <c r="G83" s="21"/>
    </row>
    <row r="84" spans="1:7" ht="15.75" x14ac:dyDescent="0.25">
      <c r="A84" s="400"/>
      <c r="B84" s="364"/>
      <c r="C84" s="399"/>
      <c r="D84" s="355"/>
      <c r="E84" s="450"/>
      <c r="F84" s="152"/>
      <c r="G84" s="21"/>
    </row>
    <row r="85" spans="1:7" x14ac:dyDescent="0.25">
      <c r="A85" s="490" t="s">
        <v>281</v>
      </c>
      <c r="B85" s="491"/>
      <c r="C85" s="491"/>
      <c r="D85" s="491"/>
      <c r="E85" s="491"/>
      <c r="F85" s="491"/>
      <c r="G85" s="491"/>
    </row>
    <row r="86" spans="1:7" ht="15.75" x14ac:dyDescent="0.25">
      <c r="A86" s="400" t="s">
        <v>128</v>
      </c>
      <c r="B86" s="364"/>
      <c r="C86" s="399"/>
      <c r="D86" s="455">
        <v>2023</v>
      </c>
      <c r="E86" s="456">
        <v>2022</v>
      </c>
      <c r="F86" s="152"/>
      <c r="G86" s="21"/>
    </row>
    <row r="87" spans="1:7" ht="15.75" x14ac:dyDescent="0.25">
      <c r="A87" s="451" t="s">
        <v>257</v>
      </c>
      <c r="B87" s="364"/>
      <c r="C87" s="399"/>
      <c r="D87" s="355">
        <v>0</v>
      </c>
      <c r="E87" s="457">
        <v>17850</v>
      </c>
      <c r="F87" s="152"/>
      <c r="G87" s="21"/>
    </row>
    <row r="88" spans="1:7" ht="15.75" x14ac:dyDescent="0.25">
      <c r="A88" s="148" t="s">
        <v>178</v>
      </c>
      <c r="B88" s="364"/>
      <c r="C88" s="399"/>
      <c r="D88" s="355">
        <v>0</v>
      </c>
      <c r="E88" s="457">
        <v>18378</v>
      </c>
      <c r="F88" s="152"/>
      <c r="G88" s="21"/>
    </row>
    <row r="89" spans="1:7" ht="15.75" x14ac:dyDescent="0.25">
      <c r="A89" s="17" t="s">
        <v>179</v>
      </c>
      <c r="B89" s="364"/>
      <c r="C89" s="399"/>
      <c r="D89" s="355">
        <v>0</v>
      </c>
      <c r="E89" s="457">
        <v>12344</v>
      </c>
      <c r="F89" s="152"/>
      <c r="G89" s="21"/>
    </row>
    <row r="90" spans="1:7" ht="15.75" x14ac:dyDescent="0.25">
      <c r="A90" s="148" t="s">
        <v>180</v>
      </c>
      <c r="B90" s="364"/>
      <c r="C90" s="399"/>
      <c r="D90" s="355">
        <v>0</v>
      </c>
      <c r="E90" s="457">
        <v>14130</v>
      </c>
      <c r="F90" s="152"/>
      <c r="G90" s="21"/>
    </row>
    <row r="91" spans="1:7" ht="15.75" x14ac:dyDescent="0.25">
      <c r="A91" s="148" t="s">
        <v>181</v>
      </c>
      <c r="B91" s="364"/>
      <c r="C91" s="399"/>
      <c r="D91" s="355">
        <v>0</v>
      </c>
      <c r="E91" s="457">
        <v>10089</v>
      </c>
      <c r="F91" s="152"/>
      <c r="G91" s="21"/>
    </row>
    <row r="92" spans="1:7" ht="15.75" x14ac:dyDescent="0.25">
      <c r="A92" s="148" t="s">
        <v>182</v>
      </c>
      <c r="B92" s="364"/>
      <c r="C92" s="399"/>
      <c r="D92" s="355">
        <v>0</v>
      </c>
      <c r="E92" s="457">
        <v>26250</v>
      </c>
      <c r="F92" s="152"/>
      <c r="G92" s="21"/>
    </row>
    <row r="93" spans="1:7" ht="16.5" thickBot="1" x14ac:dyDescent="0.3">
      <c r="A93" s="27" t="s">
        <v>217</v>
      </c>
      <c r="B93" s="364"/>
      <c r="C93" s="399"/>
      <c r="D93" s="396">
        <v>0</v>
      </c>
      <c r="E93" s="458">
        <f>SUM(E87:E92)</f>
        <v>99041</v>
      </c>
      <c r="F93" s="152"/>
      <c r="G93" s="21"/>
    </row>
    <row r="94" spans="1:7" ht="15.75" customHeight="1" thickTop="1" x14ac:dyDescent="0.25">
      <c r="A94" s="400"/>
      <c r="B94" s="364"/>
      <c r="C94" s="399"/>
      <c r="D94" s="355"/>
      <c r="E94" s="450"/>
      <c r="F94" s="152"/>
      <c r="G94" s="21"/>
    </row>
    <row r="95" spans="1:7" ht="15.75" customHeight="1" x14ac:dyDescent="0.25">
      <c r="A95" s="67"/>
      <c r="B95" s="364"/>
      <c r="C95" s="399"/>
      <c r="D95" s="148"/>
      <c r="E95" s="148"/>
      <c r="F95" s="152"/>
      <c r="G95" s="21"/>
    </row>
    <row r="96" spans="1:7" ht="0.75" customHeight="1" x14ac:dyDescent="0.25">
      <c r="A96" s="67"/>
      <c r="B96" s="364"/>
      <c r="C96" s="399"/>
      <c r="D96" s="148"/>
      <c r="E96" s="148"/>
      <c r="F96" s="152"/>
      <c r="G96" s="21"/>
    </row>
    <row r="97" spans="1:8" ht="15.75" hidden="1" customHeight="1" x14ac:dyDescent="0.25">
      <c r="A97" s="67"/>
      <c r="B97" s="364"/>
      <c r="C97" s="399"/>
      <c r="D97" s="148"/>
      <c r="E97" s="148"/>
      <c r="F97" s="152"/>
      <c r="G97" s="21"/>
    </row>
    <row r="98" spans="1:8" x14ac:dyDescent="0.25">
      <c r="A98" s="27" t="s">
        <v>219</v>
      </c>
      <c r="B98" s="148"/>
      <c r="C98" s="148"/>
      <c r="D98" s="148"/>
      <c r="E98" s="148"/>
      <c r="F98" s="155"/>
      <c r="G98" s="21"/>
    </row>
    <row r="99" spans="1:8" x14ac:dyDescent="0.25">
      <c r="A99" s="27" t="s">
        <v>108</v>
      </c>
      <c r="B99" s="148"/>
      <c r="C99" s="148"/>
      <c r="D99" s="148"/>
      <c r="E99" s="148"/>
      <c r="F99" s="158"/>
      <c r="G99" s="21"/>
    </row>
    <row r="100" spans="1:8" x14ac:dyDescent="0.25">
      <c r="A100" s="238" t="s">
        <v>247</v>
      </c>
      <c r="B100" s="27"/>
      <c r="C100" s="148"/>
      <c r="D100" s="148"/>
      <c r="E100" s="148"/>
      <c r="F100" s="158"/>
      <c r="G100" s="21"/>
    </row>
    <row r="101" spans="1:8" x14ac:dyDescent="0.25">
      <c r="A101" s="27" t="s">
        <v>128</v>
      </c>
      <c r="B101" s="148"/>
      <c r="C101" s="27"/>
      <c r="D101" s="149">
        <v>2023</v>
      </c>
      <c r="E101" s="149">
        <v>2022</v>
      </c>
      <c r="F101" s="157"/>
      <c r="G101" s="21"/>
    </row>
    <row r="102" spans="1:8" x14ac:dyDescent="0.25">
      <c r="A102" s="148" t="s">
        <v>197</v>
      </c>
      <c r="B102" s="154"/>
      <c r="C102" s="154"/>
      <c r="D102" s="152">
        <v>5707203</v>
      </c>
      <c r="E102" s="158">
        <v>5707203</v>
      </c>
      <c r="F102" s="148"/>
      <c r="G102" s="21"/>
    </row>
    <row r="103" spans="1:8" x14ac:dyDescent="0.25">
      <c r="A103" s="154" t="s">
        <v>146</v>
      </c>
      <c r="B103" s="154"/>
      <c r="C103" s="154"/>
      <c r="D103" s="152">
        <v>1605900.25</v>
      </c>
      <c r="E103" s="158">
        <v>-294010.28999999998</v>
      </c>
      <c r="G103" s="37"/>
    </row>
    <row r="104" spans="1:8" x14ac:dyDescent="0.25">
      <c r="A104" s="154" t="s">
        <v>110</v>
      </c>
      <c r="B104" s="154"/>
      <c r="C104" s="154"/>
      <c r="D104" s="406">
        <v>4108246.71</v>
      </c>
      <c r="E104" s="158">
        <v>3548867</v>
      </c>
      <c r="F104" s="148"/>
      <c r="G104" s="21"/>
    </row>
    <row r="105" spans="1:8" x14ac:dyDescent="0.25">
      <c r="A105" s="154" t="s">
        <v>214</v>
      </c>
      <c r="B105" s="154"/>
      <c r="C105" s="154"/>
      <c r="D105" s="158">
        <v>1630415</v>
      </c>
      <c r="E105" s="158">
        <v>853390</v>
      </c>
      <c r="F105" s="148"/>
      <c r="G105" s="21"/>
      <c r="H105" s="19"/>
    </row>
    <row r="106" spans="1:8" ht="15.75" thickBot="1" x14ac:dyDescent="0.3">
      <c r="A106" s="153" t="s">
        <v>153</v>
      </c>
      <c r="B106" s="154"/>
      <c r="C106" s="154"/>
      <c r="D106" s="407">
        <f>SUM(D102:D105)</f>
        <v>13051764.960000001</v>
      </c>
      <c r="E106" s="174">
        <f>SUM(E102:E105)</f>
        <v>9815449.7100000009</v>
      </c>
      <c r="F106" s="148"/>
      <c r="G106" s="21"/>
    </row>
    <row r="107" spans="1:8" ht="15.75" thickTop="1" x14ac:dyDescent="0.25">
      <c r="A107" s="148" t="s">
        <v>145</v>
      </c>
      <c r="B107" s="148"/>
      <c r="C107" s="148"/>
      <c r="D107" s="185"/>
      <c r="E107" s="148"/>
      <c r="F107" s="149"/>
      <c r="G107" s="21"/>
      <c r="H107" s="19"/>
    </row>
    <row r="108" spans="1:8" x14ac:dyDescent="0.25">
      <c r="A108" s="148"/>
      <c r="B108" s="148"/>
      <c r="C108" s="148"/>
      <c r="D108" s="148"/>
      <c r="E108" s="148"/>
      <c r="F108" s="152"/>
      <c r="G108" s="21"/>
    </row>
    <row r="109" spans="1:8" x14ac:dyDescent="0.25">
      <c r="A109" s="27" t="s">
        <v>144</v>
      </c>
      <c r="B109" s="148"/>
      <c r="C109" s="148"/>
      <c r="D109" s="148"/>
      <c r="E109" s="148"/>
      <c r="F109" s="152"/>
      <c r="G109" s="21"/>
      <c r="H109" s="30"/>
    </row>
    <row r="110" spans="1:8" x14ac:dyDescent="0.25">
      <c r="A110" s="148"/>
      <c r="B110" s="148"/>
      <c r="C110" s="148"/>
      <c r="D110" s="148"/>
      <c r="E110" s="148"/>
      <c r="F110" s="152"/>
      <c r="G110" s="21"/>
      <c r="H110" s="30"/>
    </row>
    <row r="111" spans="1:8" x14ac:dyDescent="0.25">
      <c r="A111" s="27" t="s">
        <v>220</v>
      </c>
      <c r="B111" s="27"/>
      <c r="C111" s="148"/>
      <c r="D111" s="148"/>
      <c r="E111" s="149"/>
      <c r="F111" s="152"/>
      <c r="G111" s="21"/>
      <c r="H111" s="36" t="s">
        <v>176</v>
      </c>
    </row>
    <row r="112" spans="1:8" x14ac:dyDescent="0.25">
      <c r="A112" s="238" t="s">
        <v>248</v>
      </c>
      <c r="B112" s="154"/>
      <c r="C112" s="27"/>
      <c r="D112" s="148"/>
      <c r="E112" s="149"/>
      <c r="F112" s="175"/>
      <c r="G112" s="21"/>
    </row>
    <row r="113" spans="1:7" x14ac:dyDescent="0.25">
      <c r="B113" s="179"/>
      <c r="C113" s="179"/>
      <c r="D113" s="202">
        <v>2023</v>
      </c>
      <c r="E113" s="202">
        <v>2022</v>
      </c>
      <c r="F113" s="148"/>
      <c r="G113" s="21"/>
    </row>
    <row r="114" spans="1:7" x14ac:dyDescent="0.25">
      <c r="A114" s="27" t="s">
        <v>128</v>
      </c>
      <c r="B114" s="27"/>
      <c r="C114" s="154"/>
      <c r="D114" s="211"/>
      <c r="E114" s="220"/>
      <c r="F114" s="148"/>
      <c r="G114" s="22"/>
    </row>
    <row r="115" spans="1:7" x14ac:dyDescent="0.25">
      <c r="A115" s="154" t="s">
        <v>204</v>
      </c>
      <c r="B115" s="361"/>
      <c r="C115" s="361"/>
      <c r="D115" s="430">
        <v>34500000</v>
      </c>
      <c r="E115" s="222">
        <v>30000000</v>
      </c>
      <c r="F115" s="178"/>
      <c r="G115" s="21"/>
    </row>
    <row r="116" spans="1:7" ht="15.75" thickBot="1" x14ac:dyDescent="0.3">
      <c r="A116" s="27" t="s">
        <v>153</v>
      </c>
      <c r="B116" s="148"/>
      <c r="C116" s="154"/>
      <c r="D116" s="431">
        <v>34500000</v>
      </c>
      <c r="E116" s="221">
        <v>30000000</v>
      </c>
      <c r="F116" s="178"/>
      <c r="G116" s="21"/>
    </row>
    <row r="117" spans="1:7" ht="15.75" thickTop="1" x14ac:dyDescent="0.25">
      <c r="A117" s="148"/>
      <c r="B117" s="148"/>
      <c r="C117" s="154"/>
      <c r="D117" s="350"/>
      <c r="E117" s="351"/>
      <c r="F117" s="148"/>
      <c r="G117" s="23"/>
    </row>
    <row r="118" spans="1:7" x14ac:dyDescent="0.25">
      <c r="A118" s="27" t="s">
        <v>276</v>
      </c>
      <c r="B118" s="148"/>
      <c r="C118" s="154"/>
      <c r="D118" s="27"/>
      <c r="E118" s="148"/>
      <c r="F118" s="148"/>
      <c r="G118" s="29"/>
    </row>
    <row r="119" spans="1:7" x14ac:dyDescent="0.25">
      <c r="A119" s="238" t="s">
        <v>249</v>
      </c>
      <c r="B119" s="148"/>
      <c r="C119" s="154"/>
      <c r="D119" s="157"/>
      <c r="E119" s="148"/>
      <c r="F119" s="148"/>
      <c r="G119" s="21"/>
    </row>
    <row r="120" spans="1:7" x14ac:dyDescent="0.25">
      <c r="A120" s="27" t="s">
        <v>128</v>
      </c>
      <c r="B120" s="148"/>
      <c r="C120" s="148"/>
      <c r="D120" s="155">
        <v>2023</v>
      </c>
      <c r="E120" s="155">
        <v>2022</v>
      </c>
      <c r="F120" s="148"/>
      <c r="G120" s="21"/>
    </row>
    <row r="121" spans="1:7" x14ac:dyDescent="0.25">
      <c r="A121" s="460" t="s">
        <v>275</v>
      </c>
      <c r="B121" s="148"/>
      <c r="C121" s="148"/>
      <c r="D121" s="432">
        <v>304937.7</v>
      </c>
      <c r="E121" s="224">
        <v>104373.68</v>
      </c>
      <c r="F121" s="27"/>
      <c r="G121" s="21"/>
    </row>
    <row r="122" spans="1:7" ht="15.75" thickBot="1" x14ac:dyDescent="0.3">
      <c r="A122" s="181" t="s">
        <v>217</v>
      </c>
      <c r="B122" s="203"/>
      <c r="C122" s="203"/>
      <c r="D122" s="433">
        <v>304937.7</v>
      </c>
      <c r="E122" s="223">
        <f>E121</f>
        <v>104373.68</v>
      </c>
      <c r="F122" s="248"/>
      <c r="G122" s="21"/>
    </row>
    <row r="123" spans="1:7" ht="15.75" thickTop="1" x14ac:dyDescent="0.25">
      <c r="A123" s="193"/>
      <c r="B123" s="148"/>
      <c r="C123" s="148"/>
      <c r="D123" s="214"/>
      <c r="E123" s="352"/>
      <c r="F123" s="248"/>
      <c r="G123" s="204"/>
    </row>
    <row r="124" spans="1:7" ht="0.75" customHeight="1" x14ac:dyDescent="0.25">
      <c r="A124" s="193"/>
      <c r="B124" s="148"/>
      <c r="C124" s="148"/>
      <c r="D124" s="214"/>
      <c r="E124" s="352"/>
      <c r="F124" s="248"/>
      <c r="G124" s="204"/>
    </row>
    <row r="125" spans="1:7" x14ac:dyDescent="0.25">
      <c r="A125" s="380" t="s">
        <v>274</v>
      </c>
      <c r="B125" s="148"/>
      <c r="C125" s="148"/>
      <c r="D125" s="214"/>
      <c r="E125" s="352"/>
      <c r="F125" s="248"/>
      <c r="G125" s="204"/>
    </row>
    <row r="126" spans="1:7" x14ac:dyDescent="0.25">
      <c r="A126" s="397" t="s">
        <v>278</v>
      </c>
      <c r="B126" s="148"/>
      <c r="C126" s="148"/>
      <c r="D126" s="148"/>
      <c r="E126" s="148"/>
      <c r="F126" s="248"/>
      <c r="G126" s="204"/>
    </row>
    <row r="127" spans="1:7" ht="17.25" customHeight="1" x14ac:dyDescent="0.25">
      <c r="A127" s="343"/>
      <c r="B127" s="148"/>
      <c r="C127" s="27"/>
      <c r="D127" s="205"/>
      <c r="E127" s="218"/>
      <c r="F127" s="149"/>
      <c r="G127" s="21"/>
    </row>
    <row r="128" spans="1:7" x14ac:dyDescent="0.25">
      <c r="A128" s="27" t="s">
        <v>240</v>
      </c>
      <c r="B128" s="27"/>
      <c r="C128" s="148"/>
      <c r="D128" s="148"/>
      <c r="E128" s="149"/>
      <c r="F128" s="152"/>
      <c r="G128" s="21"/>
    </row>
    <row r="129" spans="1:7" x14ac:dyDescent="0.25">
      <c r="A129" s="238" t="s">
        <v>250</v>
      </c>
      <c r="B129" s="148"/>
      <c r="C129" s="27"/>
      <c r="D129" s="149"/>
      <c r="E129" s="149"/>
      <c r="F129" s="152"/>
      <c r="G129" s="21"/>
    </row>
    <row r="130" spans="1:7" x14ac:dyDescent="0.25">
      <c r="A130" s="27" t="s">
        <v>128</v>
      </c>
      <c r="B130" s="148"/>
      <c r="C130" s="27"/>
      <c r="D130" s="153">
        <v>2023</v>
      </c>
      <c r="E130" s="155">
        <v>2022</v>
      </c>
      <c r="F130" s="152"/>
      <c r="G130" s="21"/>
    </row>
    <row r="131" spans="1:7" x14ac:dyDescent="0.25">
      <c r="A131" s="148" t="s">
        <v>201</v>
      </c>
      <c r="B131" s="148"/>
      <c r="C131" s="27"/>
      <c r="D131" s="434">
        <v>12177000</v>
      </c>
      <c r="E131" s="178">
        <v>12137000</v>
      </c>
      <c r="F131" s="149"/>
      <c r="G131" s="21"/>
    </row>
    <row r="132" spans="1:7" x14ac:dyDescent="0.25">
      <c r="A132" s="148" t="s">
        <v>202</v>
      </c>
      <c r="B132" s="183"/>
      <c r="C132" s="184"/>
      <c r="D132" s="434">
        <v>3342000</v>
      </c>
      <c r="E132" s="185">
        <f>2760000+502000</f>
        <v>3262000</v>
      </c>
      <c r="F132" s="182"/>
      <c r="G132" s="21"/>
    </row>
    <row r="133" spans="1:7" x14ac:dyDescent="0.25">
      <c r="A133" s="148" t="s">
        <v>198</v>
      </c>
      <c r="B133" s="183"/>
      <c r="C133" s="184"/>
      <c r="D133" s="434">
        <v>170819.38</v>
      </c>
      <c r="E133" s="178">
        <v>165909</v>
      </c>
      <c r="F133" s="182"/>
      <c r="G133" s="21"/>
    </row>
    <row r="134" spans="1:7" x14ac:dyDescent="0.25">
      <c r="A134" s="148" t="s">
        <v>199</v>
      </c>
      <c r="B134" s="183"/>
      <c r="C134" s="184"/>
      <c r="D134" s="434">
        <v>1101849</v>
      </c>
      <c r="E134" s="178">
        <v>1093329</v>
      </c>
      <c r="F134" s="152"/>
      <c r="G134" s="21"/>
    </row>
    <row r="135" spans="1:7" x14ac:dyDescent="0.25">
      <c r="A135" s="148" t="s">
        <v>200</v>
      </c>
      <c r="B135" s="148"/>
      <c r="C135" s="184"/>
      <c r="D135" s="434">
        <v>1100297.1000000001</v>
      </c>
      <c r="E135" s="178">
        <v>1091789.1399999999</v>
      </c>
      <c r="F135" s="152"/>
      <c r="G135" s="21"/>
    </row>
    <row r="136" spans="1:7" x14ac:dyDescent="0.25">
      <c r="A136" s="148" t="s">
        <v>143</v>
      </c>
      <c r="B136" s="148"/>
      <c r="C136" s="184"/>
      <c r="D136" s="434">
        <v>395218.56</v>
      </c>
      <c r="E136" s="178">
        <v>131220.85</v>
      </c>
      <c r="F136" s="152"/>
      <c r="G136" s="21"/>
    </row>
    <row r="137" spans="1:7" x14ac:dyDescent="0.25">
      <c r="A137" s="148" t="s">
        <v>203</v>
      </c>
      <c r="B137" s="148"/>
      <c r="C137" s="184"/>
      <c r="D137" s="434">
        <v>984200</v>
      </c>
      <c r="E137" s="178">
        <v>1296600</v>
      </c>
      <c r="F137" s="152"/>
      <c r="G137" s="21"/>
    </row>
    <row r="138" spans="1:7" x14ac:dyDescent="0.25">
      <c r="A138" s="148" t="s">
        <v>142</v>
      </c>
      <c r="B138" s="148"/>
      <c r="C138" s="184"/>
      <c r="D138" s="434">
        <v>24227.040000000001</v>
      </c>
      <c r="E138" s="178">
        <v>69220.12</v>
      </c>
      <c r="F138" s="152"/>
      <c r="G138" s="21"/>
    </row>
    <row r="139" spans="1:7" x14ac:dyDescent="0.25">
      <c r="A139" s="148" t="s">
        <v>141</v>
      </c>
      <c r="B139" s="148"/>
      <c r="C139" s="184"/>
      <c r="D139" s="434">
        <v>1344416.68</v>
      </c>
      <c r="E139" s="152">
        <v>1367500</v>
      </c>
      <c r="F139" s="152"/>
      <c r="G139" s="21"/>
    </row>
    <row r="140" spans="1:7" x14ac:dyDescent="0.25">
      <c r="A140" s="148" t="s">
        <v>218</v>
      </c>
      <c r="B140" s="148"/>
      <c r="C140" s="184"/>
      <c r="D140" s="227">
        <v>0</v>
      </c>
      <c r="E140" s="152">
        <v>0</v>
      </c>
      <c r="F140" s="152"/>
      <c r="G140" s="41"/>
    </row>
    <row r="141" spans="1:7" ht="15" customHeight="1" x14ac:dyDescent="0.25">
      <c r="A141" s="148" t="s">
        <v>215</v>
      </c>
      <c r="B141" s="148"/>
      <c r="C141" s="184"/>
      <c r="D141" s="227">
        <v>0</v>
      </c>
      <c r="E141" s="152">
        <v>0</v>
      </c>
      <c r="F141" s="152"/>
      <c r="G141" s="20"/>
    </row>
    <row r="142" spans="1:7" ht="15" customHeight="1" thickBot="1" x14ac:dyDescent="0.3">
      <c r="A142" s="148" t="s">
        <v>231</v>
      </c>
      <c r="B142" s="148"/>
      <c r="C142" s="148"/>
      <c r="D142" s="151">
        <f>SUM(D131:D139)</f>
        <v>20640027.760000002</v>
      </c>
      <c r="E142" s="151">
        <f>SUM(E131:E139)</f>
        <v>20614568.110000003</v>
      </c>
      <c r="F142" s="152"/>
      <c r="G142" s="21"/>
    </row>
    <row r="143" spans="1:7" ht="15" customHeight="1" thickTop="1" x14ac:dyDescent="0.25">
      <c r="A143" s="148"/>
      <c r="B143" s="148"/>
      <c r="C143" s="148"/>
      <c r="D143" s="175"/>
      <c r="E143" s="175"/>
      <c r="F143" s="175"/>
      <c r="G143" s="21"/>
    </row>
    <row r="144" spans="1:7" ht="15" customHeight="1" x14ac:dyDescent="0.25">
      <c r="A144" s="148"/>
      <c r="B144" s="148"/>
      <c r="C144" s="148"/>
      <c r="D144" s="175"/>
      <c r="E144" s="175"/>
      <c r="F144" s="175"/>
      <c r="G144" s="21"/>
    </row>
    <row r="145" spans="1:7" ht="15" customHeight="1" x14ac:dyDescent="0.25">
      <c r="A145" s="27" t="s">
        <v>235</v>
      </c>
      <c r="B145" s="27"/>
      <c r="C145" s="148"/>
      <c r="D145" s="148"/>
      <c r="E145" s="148"/>
      <c r="F145" s="152"/>
      <c r="G145" s="21"/>
    </row>
    <row r="146" spans="1:7" x14ac:dyDescent="0.25">
      <c r="B146" s="27"/>
      <c r="C146" s="148"/>
      <c r="D146" s="149"/>
      <c r="E146" s="149"/>
      <c r="F146" s="152"/>
      <c r="G146" s="21"/>
    </row>
    <row r="147" spans="1:7" x14ac:dyDescent="0.25">
      <c r="A147" s="238" t="s">
        <v>251</v>
      </c>
      <c r="B147" s="148"/>
      <c r="C147" s="27"/>
      <c r="D147" s="149"/>
      <c r="E147" s="149"/>
      <c r="G147" s="21"/>
    </row>
    <row r="148" spans="1:7" x14ac:dyDescent="0.25">
      <c r="A148" s="27" t="s">
        <v>128</v>
      </c>
      <c r="B148" s="361"/>
      <c r="C148" s="383"/>
      <c r="D148" s="387">
        <v>2023</v>
      </c>
      <c r="E148" s="155">
        <v>2022</v>
      </c>
      <c r="F148" s="175"/>
      <c r="G148" s="31"/>
    </row>
    <row r="149" spans="1:7" x14ac:dyDescent="0.25">
      <c r="A149" s="386" t="s">
        <v>236</v>
      </c>
      <c r="B149" s="148"/>
      <c r="C149" s="27"/>
      <c r="D149" s="367">
        <v>0</v>
      </c>
      <c r="E149" s="178">
        <v>80000</v>
      </c>
      <c r="G149" s="21"/>
    </row>
    <row r="150" spans="1:7" ht="15.75" thickBot="1" x14ac:dyDescent="0.3">
      <c r="A150" s="27"/>
      <c r="B150" s="148"/>
      <c r="C150" s="27"/>
      <c r="D150" s="464">
        <v>0</v>
      </c>
      <c r="E150" s="366">
        <v>80000</v>
      </c>
      <c r="G150" s="21"/>
    </row>
    <row r="151" spans="1:7" ht="15.75" thickTop="1" x14ac:dyDescent="0.25">
      <c r="A151" s="27" t="s">
        <v>217</v>
      </c>
      <c r="B151" s="148"/>
      <c r="C151" s="148"/>
      <c r="D151" s="354"/>
      <c r="E151" s="148"/>
      <c r="G151" s="21"/>
    </row>
    <row r="152" spans="1:7" x14ac:dyDescent="0.25">
      <c r="A152" s="27" t="s">
        <v>221</v>
      </c>
      <c r="B152" s="27"/>
      <c r="C152" s="148"/>
      <c r="D152" s="175"/>
      <c r="E152" s="186"/>
      <c r="F152" s="148"/>
      <c r="G152" s="21"/>
    </row>
    <row r="153" spans="1:7" x14ac:dyDescent="0.25">
      <c r="A153" s="238" t="s">
        <v>252</v>
      </c>
      <c r="B153" s="148"/>
      <c r="C153" s="27"/>
      <c r="D153" s="186"/>
      <c r="E153" s="148"/>
      <c r="F153" s="148"/>
      <c r="G153" s="21"/>
    </row>
    <row r="154" spans="1:7" ht="17.25" customHeight="1" x14ac:dyDescent="0.25">
      <c r="A154" s="27" t="s">
        <v>128</v>
      </c>
      <c r="B154" s="148"/>
      <c r="C154" s="148"/>
      <c r="D154" s="369">
        <v>2023</v>
      </c>
      <c r="E154" s="370">
        <v>2022</v>
      </c>
      <c r="F154" s="149"/>
      <c r="G154" s="24"/>
    </row>
    <row r="155" spans="1:7" s="44" customFormat="1" ht="16.5" customHeight="1" x14ac:dyDescent="0.25">
      <c r="A155" s="353" t="s">
        <v>140</v>
      </c>
      <c r="B155" s="206"/>
      <c r="C155" s="206"/>
      <c r="D155" s="228">
        <v>460802.5</v>
      </c>
      <c r="E155" s="209">
        <v>340996.86</v>
      </c>
      <c r="G155" s="43"/>
    </row>
    <row r="156" spans="1:7" x14ac:dyDescent="0.25">
      <c r="A156" s="148" t="s">
        <v>139</v>
      </c>
      <c r="B156" s="148"/>
      <c r="C156" s="148"/>
      <c r="D156" s="228">
        <v>821267.56</v>
      </c>
      <c r="E156" s="210">
        <v>561680</v>
      </c>
      <c r="G156" s="24"/>
    </row>
    <row r="157" spans="1:7" ht="30" x14ac:dyDescent="0.25">
      <c r="A157" s="206" t="s">
        <v>138</v>
      </c>
      <c r="B157" s="206"/>
      <c r="C157" s="206"/>
      <c r="D157" s="228">
        <v>89712.36</v>
      </c>
      <c r="E157" s="210">
        <v>32129.040000000001</v>
      </c>
      <c r="G157" s="24"/>
    </row>
    <row r="158" spans="1:7" x14ac:dyDescent="0.25">
      <c r="A158" s="208" t="s">
        <v>137</v>
      </c>
      <c r="B158" s="188"/>
      <c r="C158" s="208"/>
      <c r="D158" s="270" t="s">
        <v>241</v>
      </c>
      <c r="E158" s="211">
        <v>0</v>
      </c>
      <c r="G158" s="24"/>
    </row>
    <row r="159" spans="1:7" ht="30" x14ac:dyDescent="0.25">
      <c r="A159" s="206" t="s">
        <v>136</v>
      </c>
      <c r="B159" s="183"/>
      <c r="C159" s="183"/>
      <c r="D159" s="228">
        <v>34857.199999999997</v>
      </c>
      <c r="E159" s="212">
        <v>1062</v>
      </c>
      <c r="G159" s="24"/>
    </row>
    <row r="160" spans="1:7" ht="30" x14ac:dyDescent="0.25">
      <c r="A160" s="183" t="s">
        <v>135</v>
      </c>
      <c r="B160" s="183"/>
      <c r="C160" s="183"/>
      <c r="D160" s="228">
        <v>61490.559999999998</v>
      </c>
      <c r="E160" s="211">
        <v>0</v>
      </c>
      <c r="G160" s="24"/>
    </row>
    <row r="161" spans="1:9" ht="33.75" customHeight="1" x14ac:dyDescent="0.25">
      <c r="A161" s="207" t="s">
        <v>134</v>
      </c>
      <c r="B161" s="183"/>
      <c r="C161" s="183"/>
      <c r="D161" s="228">
        <v>715062.82</v>
      </c>
      <c r="E161" s="210">
        <v>715191.68</v>
      </c>
      <c r="G161" s="24"/>
    </row>
    <row r="162" spans="1:9" ht="31.5" customHeight="1" x14ac:dyDescent="0.25">
      <c r="A162" s="368" t="s">
        <v>272</v>
      </c>
      <c r="B162" s="206"/>
      <c r="C162" s="183"/>
      <c r="D162" s="270" t="s">
        <v>241</v>
      </c>
      <c r="E162" s="212"/>
      <c r="G162" s="20"/>
    </row>
    <row r="163" spans="1:9" ht="26.25" customHeight="1" x14ac:dyDescent="0.25">
      <c r="A163" s="183" t="s">
        <v>133</v>
      </c>
      <c r="B163" s="213"/>
      <c r="C163" s="206"/>
      <c r="D163" s="270" t="s">
        <v>241</v>
      </c>
      <c r="E163" s="212"/>
      <c r="G163" s="24"/>
    </row>
    <row r="164" spans="1:9" ht="26.25" customHeight="1" x14ac:dyDescent="0.25">
      <c r="A164" s="148" t="s">
        <v>132</v>
      </c>
      <c r="B164" s="148"/>
      <c r="C164" s="154"/>
      <c r="D164" s="152">
        <v>996007.05</v>
      </c>
      <c r="E164" s="210">
        <v>679911.34</v>
      </c>
      <c r="G164" s="24"/>
    </row>
    <row r="165" spans="1:9" ht="18" customHeight="1" thickBot="1" x14ac:dyDescent="0.3">
      <c r="A165" s="153" t="s">
        <v>153</v>
      </c>
      <c r="B165" s="148"/>
      <c r="C165" s="148"/>
      <c r="D165" s="174">
        <f>SUM(D155:D164)</f>
        <v>3179200.05</v>
      </c>
      <c r="E165" s="189">
        <f>SUM(E155:E164)</f>
        <v>2330970.92</v>
      </c>
      <c r="F165" s="30"/>
      <c r="G165" s="24"/>
    </row>
    <row r="166" spans="1:9" ht="15.75" thickTop="1" x14ac:dyDescent="0.25">
      <c r="A166" s="154"/>
      <c r="B166" s="176"/>
      <c r="C166" s="148"/>
      <c r="D166" s="148"/>
      <c r="E166" s="190"/>
      <c r="F166" s="30"/>
      <c r="G166" s="24"/>
    </row>
    <row r="167" spans="1:9" ht="22.5" customHeight="1" x14ac:dyDescent="0.25">
      <c r="A167" s="257"/>
      <c r="B167" s="259"/>
      <c r="C167" s="259"/>
      <c r="D167" s="260"/>
      <c r="E167" s="262"/>
      <c r="F167" s="187"/>
      <c r="G167" s="21"/>
    </row>
    <row r="168" spans="1:9" x14ac:dyDescent="0.25">
      <c r="A168" s="263" t="s">
        <v>222</v>
      </c>
      <c r="B168" s="191"/>
      <c r="C168" s="176"/>
      <c r="D168" s="260"/>
      <c r="E168" s="218"/>
      <c r="F168" s="187"/>
      <c r="G168" s="21"/>
    </row>
    <row r="169" spans="1:9" x14ac:dyDescent="0.25">
      <c r="A169" s="240" t="s">
        <v>253</v>
      </c>
      <c r="B169" s="176"/>
      <c r="C169" s="191"/>
      <c r="D169" s="261"/>
      <c r="E169" s="180"/>
      <c r="F169" s="187"/>
      <c r="G169" s="24"/>
      <c r="H169" s="25"/>
    </row>
    <row r="170" spans="1:9" x14ac:dyDescent="0.25">
      <c r="A170" s="264" t="s">
        <v>237</v>
      </c>
      <c r="B170" s="259"/>
      <c r="C170" s="259"/>
      <c r="D170" s="27">
        <v>2023</v>
      </c>
      <c r="E170" s="265">
        <v>2022</v>
      </c>
      <c r="F170" s="187"/>
      <c r="G170" s="24"/>
    </row>
    <row r="171" spans="1:9" x14ac:dyDescent="0.25">
      <c r="A171" s="259" t="s">
        <v>131</v>
      </c>
      <c r="B171" s="259"/>
      <c r="C171" s="259"/>
      <c r="D171" s="435">
        <v>64800</v>
      </c>
      <c r="E171" s="266">
        <v>97200</v>
      </c>
      <c r="F171" s="267"/>
      <c r="G171" s="229"/>
      <c r="I171" s="25"/>
    </row>
    <row r="172" spans="1:9" x14ac:dyDescent="0.25">
      <c r="A172" s="259" t="s">
        <v>130</v>
      </c>
      <c r="B172" s="259"/>
      <c r="C172" s="259"/>
      <c r="D172" s="435">
        <v>760061.4</v>
      </c>
      <c r="E172" s="266">
        <v>1709602.2</v>
      </c>
      <c r="F172" s="266"/>
      <c r="G172" s="24">
        <f>SUM(F179)</f>
        <v>0</v>
      </c>
    </row>
    <row r="173" spans="1:9" x14ac:dyDescent="0.25">
      <c r="A173" s="259" t="s">
        <v>129</v>
      </c>
      <c r="B173" s="263"/>
      <c r="C173" s="259"/>
      <c r="D173" s="435">
        <v>521993.1</v>
      </c>
      <c r="E173" s="324">
        <v>652491.25</v>
      </c>
      <c r="F173" s="266"/>
      <c r="G173" s="21"/>
    </row>
    <row r="174" spans="1:9" ht="15.75" thickBot="1" x14ac:dyDescent="0.3">
      <c r="A174" s="263" t="s">
        <v>153</v>
      </c>
      <c r="B174" s="268"/>
      <c r="C174" s="257"/>
      <c r="D174" s="436">
        <v>1346854.5</v>
      </c>
      <c r="E174" s="326">
        <f>SUM(E171:E173)</f>
        <v>2459293.4500000002</v>
      </c>
      <c r="F174" s="266"/>
      <c r="G174" s="21"/>
    </row>
    <row r="175" spans="1:9" ht="15.75" thickTop="1" x14ac:dyDescent="0.25">
      <c r="A175" s="268"/>
      <c r="B175" s="257"/>
      <c r="C175" s="257"/>
      <c r="D175" s="325"/>
      <c r="E175" s="192"/>
      <c r="F175" s="269"/>
      <c r="G175" s="21"/>
    </row>
    <row r="176" spans="1:9" x14ac:dyDescent="0.25">
      <c r="A176" s="27"/>
      <c r="B176" s="148"/>
      <c r="C176" s="148"/>
      <c r="D176" s="192"/>
      <c r="E176" s="172"/>
      <c r="F176" s="148"/>
      <c r="G176" s="230"/>
    </row>
    <row r="177" spans="1:8" ht="0.75" customHeight="1" x14ac:dyDescent="0.25">
      <c r="A177" s="148"/>
      <c r="B177" s="148"/>
      <c r="C177" s="148"/>
      <c r="D177" s="148"/>
      <c r="E177" s="172"/>
      <c r="F177" s="148"/>
      <c r="G177" s="21"/>
    </row>
    <row r="178" spans="1:8" hidden="1" x14ac:dyDescent="0.25">
      <c r="A178" s="148"/>
      <c r="B178" s="148"/>
      <c r="C178" s="148"/>
      <c r="D178" s="148"/>
      <c r="E178" s="148"/>
      <c r="F178" s="148"/>
      <c r="G178" s="21"/>
    </row>
    <row r="179" spans="1:8" x14ac:dyDescent="0.25">
      <c r="A179" s="27" t="s">
        <v>223</v>
      </c>
      <c r="B179" s="27"/>
      <c r="C179" s="148"/>
      <c r="D179" s="148"/>
      <c r="E179" s="148"/>
      <c r="F179" s="148"/>
      <c r="G179" s="21"/>
    </row>
    <row r="180" spans="1:8" x14ac:dyDescent="0.25">
      <c r="A180" s="238" t="s">
        <v>254</v>
      </c>
      <c r="B180" s="148"/>
      <c r="C180" s="27"/>
      <c r="D180" s="148"/>
      <c r="E180" s="149"/>
      <c r="F180" s="148"/>
      <c r="G180" s="21"/>
    </row>
    <row r="181" spans="1:8" ht="12.75" customHeight="1" x14ac:dyDescent="0.25">
      <c r="B181" s="148"/>
      <c r="C181" s="148"/>
      <c r="F181" s="149"/>
      <c r="G181" s="21"/>
    </row>
    <row r="182" spans="1:8" ht="11.25" customHeight="1" x14ac:dyDescent="0.25">
      <c r="A182" s="27" t="s">
        <v>128</v>
      </c>
      <c r="B182" s="382"/>
      <c r="C182" s="382"/>
      <c r="D182" s="27">
        <v>2023</v>
      </c>
      <c r="E182" s="149">
        <v>2022</v>
      </c>
      <c r="G182" s="37"/>
    </row>
    <row r="183" spans="1:8" ht="4.5" hidden="1" customHeight="1" x14ac:dyDescent="0.25">
      <c r="B183" s="148"/>
      <c r="C183" s="148"/>
      <c r="G183" s="21"/>
    </row>
    <row r="184" spans="1:8" ht="12" customHeight="1" x14ac:dyDescent="0.25">
      <c r="A184" s="231" t="s">
        <v>127</v>
      </c>
      <c r="B184" s="148"/>
      <c r="C184" s="148"/>
      <c r="D184" s="461">
        <v>976402.77</v>
      </c>
      <c r="E184" s="152">
        <v>1476696.68</v>
      </c>
      <c r="G184" s="20"/>
    </row>
    <row r="185" spans="1:8" x14ac:dyDescent="0.25">
      <c r="A185" s="388" t="s">
        <v>126</v>
      </c>
      <c r="B185" s="148"/>
      <c r="C185" s="148"/>
      <c r="D185" s="440">
        <v>3424361.27</v>
      </c>
      <c r="E185" s="152">
        <v>1536173</v>
      </c>
      <c r="G185" s="22"/>
    </row>
    <row r="186" spans="1:8" ht="16.5" customHeight="1" x14ac:dyDescent="0.25">
      <c r="A186" s="148" t="s">
        <v>125</v>
      </c>
      <c r="B186" s="148"/>
      <c r="C186" s="148"/>
      <c r="D186" s="440">
        <v>650347.5</v>
      </c>
      <c r="E186" s="152">
        <v>412737.5</v>
      </c>
      <c r="G186" s="20"/>
    </row>
    <row r="187" spans="1:8" ht="15.75" customHeight="1" x14ac:dyDescent="0.25">
      <c r="A187" s="148" t="s">
        <v>124</v>
      </c>
      <c r="B187" s="154"/>
      <c r="C187" s="154"/>
      <c r="D187" s="440">
        <v>53570.28</v>
      </c>
      <c r="E187" s="152">
        <v>390839.28</v>
      </c>
    </row>
    <row r="188" spans="1:8" ht="15" customHeight="1" x14ac:dyDescent="0.25">
      <c r="A188" s="148" t="s">
        <v>123</v>
      </c>
      <c r="B188" s="154"/>
      <c r="C188" s="154"/>
      <c r="D188" s="440">
        <v>97480.5</v>
      </c>
      <c r="E188" s="152">
        <v>156620</v>
      </c>
    </row>
    <row r="189" spans="1:8" ht="54" customHeight="1" x14ac:dyDescent="0.25">
      <c r="A189" s="206" t="s">
        <v>206</v>
      </c>
      <c r="B189" s="154"/>
      <c r="C189" s="154"/>
      <c r="D189" s="439">
        <v>416684.51</v>
      </c>
      <c r="E189" s="158">
        <v>127970</v>
      </c>
    </row>
    <row r="190" spans="1:8" ht="13.5" customHeight="1" x14ac:dyDescent="0.25">
      <c r="A190" s="462" t="s">
        <v>282</v>
      </c>
      <c r="B190" s="27"/>
      <c r="C190" s="27"/>
      <c r="D190" s="438">
        <f>1923998.08</f>
        <v>1923998.08</v>
      </c>
      <c r="H190" s="466"/>
    </row>
    <row r="191" spans="1:8" ht="14.25" customHeight="1" x14ac:dyDescent="0.25">
      <c r="A191" s="451" t="s">
        <v>283</v>
      </c>
      <c r="D191" s="228">
        <v>337791.36</v>
      </c>
      <c r="E191" s="152">
        <v>799293.12</v>
      </c>
    </row>
    <row r="192" spans="1:8" x14ac:dyDescent="0.25">
      <c r="A192" s="463" t="s">
        <v>284</v>
      </c>
      <c r="B192" s="148"/>
      <c r="C192" s="148"/>
      <c r="D192" s="437">
        <v>152319.32999999999</v>
      </c>
    </row>
    <row r="193" spans="1:6" ht="15.75" thickBot="1" x14ac:dyDescent="0.3">
      <c r="A193" s="153" t="s">
        <v>238</v>
      </c>
      <c r="B193" s="148"/>
      <c r="C193" s="148"/>
      <c r="D193" s="441">
        <f>SUM(D184:D192)</f>
        <v>8032955.6000000006</v>
      </c>
      <c r="E193" s="356">
        <f>SUM(E184:E191)</f>
        <v>4900329.58</v>
      </c>
    </row>
    <row r="194" spans="1:6" ht="15.75" thickTop="1" x14ac:dyDescent="0.25">
      <c r="A194" s="27"/>
      <c r="D194" s="214"/>
      <c r="E194" s="214"/>
    </row>
    <row r="195" spans="1:6" x14ac:dyDescent="0.25">
      <c r="A195" s="27"/>
      <c r="D195" s="355"/>
      <c r="E195" s="148"/>
    </row>
    <row r="196" spans="1:6" x14ac:dyDescent="0.25">
      <c r="A196" s="27"/>
      <c r="D196" s="148"/>
      <c r="E196" s="193"/>
    </row>
    <row r="197" spans="1:6" x14ac:dyDescent="0.25">
      <c r="F197" s="18"/>
    </row>
  </sheetData>
  <mergeCells count="2">
    <mergeCell ref="A30:G30"/>
    <mergeCell ref="A85:G85"/>
  </mergeCells>
  <pageMargins left="0.39370078740157483" right="0.39370078740157483" top="0.59055118110236227" bottom="0.59055118110236227" header="0.31496062992125984" footer="0.31496062992125984"/>
  <pageSetup scale="74" orientation="portrait" r:id="rId1"/>
  <rowBreaks count="1" manualBreakCount="1">
    <brk id="144" max="8" man="1"/>
  </rowBreaks>
  <ignoredErrors>
    <ignoredError sqref="E106 E174 E165" formulaRange="1"/>
    <ignoredError sqref="D26" numberStoredAsText="1"/>
    <ignoredError sqref="I41 I3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8</vt:i4>
      </vt:variant>
    </vt:vector>
  </HeadingPairs>
  <TitlesOfParts>
    <vt:vector size="14" baseType="lpstr">
      <vt:lpstr>Estado de situacion </vt:lpstr>
      <vt:lpstr>Est. de Rendimiento Fin</vt:lpstr>
      <vt:lpstr>Cambio del Patrimonio</vt:lpstr>
      <vt:lpstr>Flujo de Efectivo</vt:lpstr>
      <vt:lpstr>Estado Comparativo</vt:lpstr>
      <vt:lpstr>NOTAS 7 AL 19</vt:lpstr>
      <vt:lpstr>A</vt:lpstr>
      <vt:lpstr>'Cambio del Patrimonio'!Área_de_impresión</vt:lpstr>
      <vt:lpstr>'Est. de Rendimiento Fin'!Área_de_impresión</vt:lpstr>
      <vt:lpstr>'Estado Comparativo'!Área_de_impresión</vt:lpstr>
      <vt:lpstr>'Estado de situacion '!Área_de_impresión</vt:lpstr>
      <vt:lpstr>'Flujo de Efectivo'!Área_de_impresión</vt:lpstr>
      <vt:lpstr>'NOTAS 7 AL 19'!Área_de_impresión</vt:lpstr>
      <vt:lpstr>'NOTAS 7 AL 19'!OLE_LINK1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pilia moreno duarte</dc:creator>
  <cp:lastModifiedBy>jose pilia moreno duarte</cp:lastModifiedBy>
  <cp:lastPrinted>2024-02-09T14:14:10Z</cp:lastPrinted>
  <dcterms:created xsi:type="dcterms:W3CDTF">2022-02-04T21:02:45Z</dcterms:created>
  <dcterms:modified xsi:type="dcterms:W3CDTF">2024-02-09T14:15:55Z</dcterms:modified>
</cp:coreProperties>
</file>