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OMPRAS\Desktop\contrato 1\NÓMINA DIGITAL\JULIO\"/>
    </mc:Choice>
  </mc:AlternateContent>
  <bookViews>
    <workbookView xWindow="0" yWindow="0" windowWidth="14145" windowHeight="6855" activeTab="3"/>
  </bookViews>
  <sheets>
    <sheet name="Nom. Temporal, Junio 2025" sheetId="3" r:id="rId1"/>
    <sheet name="Nom. Temporal, Junio 2025 (2)" sheetId="5" r:id="rId2"/>
    <sheet name="Nom. Temporal, Sept 2025" sheetId="6" r:id="rId3"/>
    <sheet name="Nom. Temporal, Oct 2025" sheetId="7" r:id="rId4"/>
  </sheets>
  <definedNames>
    <definedName name="_xlnm._FilterDatabase" localSheetId="0" hidden="1">'Nom. Temporal, Junio 2025'!#REF!</definedName>
    <definedName name="_xlnm._FilterDatabase" localSheetId="1" hidden="1">'Nom. Temporal, Junio 2025 (2)'!#REF!</definedName>
    <definedName name="_xlnm._FilterDatabase" localSheetId="3" hidden="1">'Nom. Temporal, Oct 2025'!#REF!</definedName>
    <definedName name="_xlnm._FilterDatabase" localSheetId="2" hidden="1">'Nom. Temporal, Sept 2025'!#REF!</definedName>
    <definedName name="_xlnm.Print_Area" localSheetId="3">'Nom. Temporal, Oct 2025'!$A$1:$R$30</definedName>
    <definedName name="DATOS" localSheetId="0">#REF!</definedName>
    <definedName name="DATOS" localSheetId="1">#REF!</definedName>
    <definedName name="DATOS" localSheetId="3">#REF!</definedName>
    <definedName name="DATOS" localSheetId="2">#REF!</definedName>
    <definedName name="DATOS">#REF!</definedName>
    <definedName name="DATOSS" localSheetId="0">#REF!</definedName>
    <definedName name="DATOSS" localSheetId="1">#REF!</definedName>
    <definedName name="DATOSS" localSheetId="3">#REF!</definedName>
    <definedName name="DATOSS" localSheetId="2">#REF!</definedName>
    <definedName name="DATOSS">#REF!</definedName>
    <definedName name="Print_Area" localSheetId="0">'Nom. Temporal, Junio 2025'!$B$2:$R$34</definedName>
    <definedName name="Print_Area" localSheetId="1">'Nom. Temporal, Junio 2025 (2)'!$B$2:$R$30</definedName>
    <definedName name="Print_Area" localSheetId="3">'Nom. Temporal, Oct 2025'!$B$2:$R$30</definedName>
    <definedName name="Print_Area" localSheetId="2">'Nom. Temporal, Sept 2025'!$B$2:$R$30</definedName>
    <definedName name="Print_Titles" localSheetId="0">'Nom. Temporal, Junio 2025'!$1:$16</definedName>
    <definedName name="Print_Titles" localSheetId="1">'Nom. Temporal, Junio 2025 (2)'!$1:$16</definedName>
    <definedName name="Print_Titles" localSheetId="3">'Nom. Temporal, Oct 2025'!$1:$16</definedName>
    <definedName name="Print_Titles" localSheetId="2">'Nom. Temporal, Sept 2025'!$1:$16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1" i="7" l="1"/>
  <c r="P24" i="7" l="1"/>
  <c r="L24" i="7"/>
  <c r="I24" i="7"/>
  <c r="H24" i="7"/>
  <c r="Q23" i="7"/>
  <c r="R23" i="7" s="1"/>
  <c r="N23" i="7"/>
  <c r="M23" i="7"/>
  <c r="K23" i="7"/>
  <c r="J23" i="7"/>
  <c r="O23" i="7" s="1"/>
  <c r="N22" i="7"/>
  <c r="M22" i="7"/>
  <c r="K22" i="7"/>
  <c r="K24" i="7" s="1"/>
  <c r="J22" i="7"/>
  <c r="Q22" i="7" s="1"/>
  <c r="R22" i="7" s="1"/>
  <c r="N21" i="7"/>
  <c r="N24" i="7" s="1"/>
  <c r="M21" i="7"/>
  <c r="K21" i="7"/>
  <c r="J21" i="7"/>
  <c r="Q21" i="7" s="1"/>
  <c r="R21" i="7" s="1"/>
  <c r="N20" i="7"/>
  <c r="M20" i="7"/>
  <c r="L20" i="7"/>
  <c r="K20" i="7"/>
  <c r="J20" i="7"/>
  <c r="Q20" i="7" s="1"/>
  <c r="R20" i="7" s="1"/>
  <c r="N19" i="7"/>
  <c r="M19" i="7"/>
  <c r="L19" i="7"/>
  <c r="K19" i="7"/>
  <c r="J19" i="7"/>
  <c r="Q19" i="7" s="1"/>
  <c r="R19" i="7" s="1"/>
  <c r="N18" i="7"/>
  <c r="M18" i="7"/>
  <c r="M24" i="7" s="1"/>
  <c r="L18" i="7"/>
  <c r="K18" i="7"/>
  <c r="J18" i="7"/>
  <c r="Q18" i="7" s="1"/>
  <c r="Q24" i="7" l="1"/>
  <c r="R18" i="7"/>
  <c r="R24" i="7" s="1"/>
  <c r="O22" i="7"/>
  <c r="J24" i="7"/>
  <c r="O21" i="7"/>
  <c r="O18" i="7"/>
  <c r="O19" i="7"/>
  <c r="O20" i="7"/>
  <c r="P24" i="6"/>
  <c r="I24" i="6"/>
  <c r="H24" i="6"/>
  <c r="N23" i="6"/>
  <c r="M23" i="6"/>
  <c r="K23" i="6"/>
  <c r="J23" i="6"/>
  <c r="Q23" i="6" s="1"/>
  <c r="R23" i="6" s="1"/>
  <c r="N22" i="6"/>
  <c r="M22" i="6"/>
  <c r="K22" i="6"/>
  <c r="K24" i="6" s="1"/>
  <c r="J22" i="6"/>
  <c r="Q22" i="6" s="1"/>
  <c r="R22" i="6" s="1"/>
  <c r="N21" i="6"/>
  <c r="N24" i="6" s="1"/>
  <c r="M21" i="6"/>
  <c r="M24" i="6" s="1"/>
  <c r="K21" i="6"/>
  <c r="J21" i="6"/>
  <c r="Q21" i="6" s="1"/>
  <c r="R21" i="6" s="1"/>
  <c r="Q20" i="6"/>
  <c r="R20" i="6" s="1"/>
  <c r="N20" i="6"/>
  <c r="M20" i="6"/>
  <c r="L20" i="6"/>
  <c r="K20" i="6"/>
  <c r="J20" i="6"/>
  <c r="O20" i="6" s="1"/>
  <c r="Q19" i="6"/>
  <c r="R19" i="6" s="1"/>
  <c r="N19" i="6"/>
  <c r="M19" i="6"/>
  <c r="L19" i="6"/>
  <c r="K19" i="6"/>
  <c r="J19" i="6"/>
  <c r="O19" i="6" s="1"/>
  <c r="Q18" i="6"/>
  <c r="R18" i="6" s="1"/>
  <c r="R24" i="6" s="1"/>
  <c r="N18" i="6"/>
  <c r="M18" i="6"/>
  <c r="L18" i="6"/>
  <c r="L24" i="6" s="1"/>
  <c r="K18" i="6"/>
  <c r="J18" i="6"/>
  <c r="O18" i="6" s="1"/>
  <c r="O24" i="7" l="1"/>
  <c r="O23" i="6"/>
  <c r="Q24" i="6"/>
  <c r="O22" i="6"/>
  <c r="J24" i="6"/>
  <c r="O21" i="6"/>
  <c r="O24" i="6" s="1"/>
  <c r="P24" i="5"/>
  <c r="I24" i="5"/>
  <c r="H24" i="5"/>
  <c r="N23" i="5"/>
  <c r="M23" i="5"/>
  <c r="K23" i="5"/>
  <c r="J23" i="5"/>
  <c r="N22" i="5"/>
  <c r="M22" i="5"/>
  <c r="K22" i="5"/>
  <c r="J22" i="5"/>
  <c r="N21" i="5"/>
  <c r="M21" i="5"/>
  <c r="K21" i="5"/>
  <c r="J21" i="5"/>
  <c r="N20" i="5"/>
  <c r="M20" i="5"/>
  <c r="Q20" i="5" s="1"/>
  <c r="R20" i="5" s="1"/>
  <c r="L20" i="5"/>
  <c r="K20" i="5"/>
  <c r="J20" i="5"/>
  <c r="N19" i="5"/>
  <c r="M19" i="5"/>
  <c r="L19" i="5"/>
  <c r="K19" i="5"/>
  <c r="J19" i="5"/>
  <c r="N18" i="5"/>
  <c r="M18" i="5"/>
  <c r="L18" i="5"/>
  <c r="K18" i="5"/>
  <c r="J18" i="5"/>
  <c r="O18" i="5" l="1"/>
  <c r="L24" i="5"/>
  <c r="O19" i="5"/>
  <c r="N24" i="5"/>
  <c r="M24" i="5"/>
  <c r="O20" i="5"/>
  <c r="O21" i="5"/>
  <c r="Q21" i="5"/>
  <c r="R21" i="5" s="1"/>
  <c r="Q19" i="5"/>
  <c r="R19" i="5" s="1"/>
  <c r="Q22" i="5"/>
  <c r="R22" i="5" s="1"/>
  <c r="O23" i="5"/>
  <c r="Q23" i="5"/>
  <c r="R23" i="5" s="1"/>
  <c r="O22" i="5"/>
  <c r="J24" i="5"/>
  <c r="K24" i="5"/>
  <c r="Q18" i="5"/>
  <c r="Q22" i="3"/>
  <c r="R22" i="3" s="1"/>
  <c r="O22" i="3"/>
  <c r="N22" i="3"/>
  <c r="M22" i="3"/>
  <c r="K22" i="3"/>
  <c r="J22" i="3"/>
  <c r="N21" i="3"/>
  <c r="O21" i="3" s="1"/>
  <c r="M21" i="3"/>
  <c r="K21" i="3"/>
  <c r="J21" i="3"/>
  <c r="H24" i="3"/>
  <c r="I24" i="3"/>
  <c r="P24" i="3"/>
  <c r="O24" i="5" l="1"/>
  <c r="Q24" i="5"/>
  <c r="R18" i="5"/>
  <c r="R24" i="5" s="1"/>
  <c r="Q21" i="3"/>
  <c r="R21" i="3" s="1"/>
  <c r="L20" i="3"/>
  <c r="L19" i="3"/>
  <c r="N23" i="3" l="1"/>
  <c r="M23" i="3"/>
  <c r="K23" i="3"/>
  <c r="J23" i="3"/>
  <c r="N20" i="3"/>
  <c r="M20" i="3"/>
  <c r="K20" i="3"/>
  <c r="J20" i="3"/>
  <c r="N19" i="3"/>
  <c r="M19" i="3"/>
  <c r="K19" i="3"/>
  <c r="J19" i="3"/>
  <c r="N18" i="3"/>
  <c r="M18" i="3"/>
  <c r="L18" i="3"/>
  <c r="L24" i="3" s="1"/>
  <c r="K18" i="3"/>
  <c r="J18" i="3"/>
  <c r="N24" i="3" l="1"/>
  <c r="K24" i="3"/>
  <c r="M24" i="3"/>
  <c r="Q20" i="3"/>
  <c r="R20" i="3" s="1"/>
  <c r="J24" i="3"/>
  <c r="O23" i="3"/>
  <c r="Q23" i="3"/>
  <c r="R23" i="3" s="1"/>
  <c r="O19" i="3"/>
  <c r="Q19" i="3"/>
  <c r="R19" i="3" s="1"/>
  <c r="O18" i="3"/>
  <c r="O20" i="3"/>
  <c r="Q18" i="3"/>
  <c r="Q24" i="3" l="1"/>
  <c r="O24" i="3"/>
  <c r="R18" i="3"/>
  <c r="R24" i="3" s="1"/>
</calcChain>
</file>

<file path=xl/sharedStrings.xml><?xml version="1.0" encoding="utf-8"?>
<sst xmlns="http://schemas.openxmlformats.org/spreadsheetml/2006/main" count="236" uniqueCount="53">
  <si>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</si>
  <si>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</si>
  <si>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</si>
  <si>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</si>
  <si>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</si>
  <si>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</si>
  <si>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</si>
  <si>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</si>
  <si>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</si>
  <si>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</si>
  <si>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</si>
  <si>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</si>
  <si>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</si>
  <si>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</si>
  <si>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</si>
  <si>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</si>
  <si>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</si>
  <si>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</si>
  <si>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</si>
  <si>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</si>
  <si>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</si>
  <si>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</si>
  <si>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Despacho de Presidente</t>
  </si>
  <si>
    <t xml:space="preserve">División Administrativa </t>
  </si>
  <si>
    <t>Area</t>
  </si>
  <si>
    <t xml:space="preserve">Otros </t>
  </si>
  <si>
    <t>Sueldo en RD$</t>
  </si>
  <si>
    <t xml:space="preserve">Enc. División Difusión y Promoción Obras de Duarte </t>
  </si>
  <si>
    <t xml:space="preserve">Encargado Administrativo </t>
  </si>
  <si>
    <t xml:space="preserve">Responsable de Acceso a la Información Pública </t>
  </si>
  <si>
    <t>Lcdo. Victor C. Zabala Sánchez,</t>
  </si>
  <si>
    <t xml:space="preserve">Enc. Div. Recursos Humanos </t>
  </si>
  <si>
    <t xml:space="preserve">Temporal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</si>
  <si>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</si>
  <si>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Enc. Sección Planificación y Desarrollo</t>
  </si>
  <si>
    <t xml:space="preserve">Jacinto E. Pichardo Vicioso </t>
  </si>
  <si>
    <t xml:space="preserve">Junior S. Torres Morel </t>
  </si>
  <si>
    <t xml:space="preserve">Miriam Y. del Jesús Castillo </t>
  </si>
  <si>
    <t>Ruth M. Gómez Rodríguez</t>
  </si>
  <si>
    <t xml:space="preserve">Div. Difusión y Promoción Obras de Duarte </t>
  </si>
  <si>
    <t xml:space="preserve"> </t>
  </si>
  <si>
    <t>Sec.  Planificación y Desarrollo</t>
  </si>
  <si>
    <t xml:space="preserve">Yudelka  E. Vargas Sánchez </t>
  </si>
  <si>
    <t xml:space="preserve">Relacionador (a)  Publico </t>
  </si>
  <si>
    <t>Nómina Personal Temporal, Julio 2025.</t>
  </si>
  <si>
    <t xml:space="preserve">Freddy A. Aquino Portes </t>
  </si>
  <si>
    <t xml:space="preserve">Soporte Técnico Informatico </t>
  </si>
  <si>
    <t xml:space="preserve">División  Administrativa </t>
  </si>
  <si>
    <t>Nómina Personal Temporal, Agosto 2025.</t>
  </si>
  <si>
    <r>
      <rPr>
        <b/>
        <sz val="18"/>
        <color theme="1"/>
        <rFont val="Malgun Gothic"/>
        <family val="2"/>
      </rPr>
      <t>CAPITULO:</t>
    </r>
    <r>
      <rPr>
        <sz val="18"/>
        <color theme="1"/>
        <rFont val="Malgun Gothic"/>
        <family val="2"/>
      </rPr>
      <t xml:space="preserve"> 5137          </t>
    </r>
    <r>
      <rPr>
        <b/>
        <sz val="18"/>
        <color theme="1"/>
        <rFont val="Malgun Gothic"/>
        <family val="2"/>
      </rPr>
      <t xml:space="preserve">SUBCAPITULO: </t>
    </r>
    <r>
      <rPr>
        <sz val="18"/>
        <color theme="1"/>
        <rFont val="Malgun Gothic"/>
        <family val="2"/>
      </rPr>
      <t xml:space="preserve">01        </t>
    </r>
    <r>
      <rPr>
        <b/>
        <sz val="18"/>
        <color theme="1"/>
        <rFont val="Malgun Gothic"/>
        <family val="2"/>
      </rPr>
      <t xml:space="preserve">  DAF: </t>
    </r>
    <r>
      <rPr>
        <sz val="18"/>
        <color theme="1"/>
        <rFont val="Malgun Gothic"/>
        <family val="2"/>
      </rPr>
      <t xml:space="preserve">01         </t>
    </r>
    <r>
      <rPr>
        <b/>
        <sz val="18"/>
        <color theme="1"/>
        <rFont val="Malgun Gothic"/>
        <family val="2"/>
      </rPr>
      <t xml:space="preserve"> UE:</t>
    </r>
    <r>
      <rPr>
        <sz val="18"/>
        <color theme="1"/>
        <rFont val="Malgun Gothic"/>
        <family val="2"/>
      </rPr>
      <t xml:space="preserve"> 0001          </t>
    </r>
    <r>
      <rPr>
        <b/>
        <sz val="18"/>
        <color theme="1"/>
        <rFont val="Malgun Gothic"/>
        <family val="2"/>
      </rPr>
      <t xml:space="preserve">PROGRAMA: </t>
    </r>
    <r>
      <rPr>
        <sz val="18"/>
        <color theme="1"/>
        <rFont val="Malgun Gothic"/>
        <family val="2"/>
      </rPr>
      <t xml:space="preserve">11          </t>
    </r>
    <r>
      <rPr>
        <b/>
        <sz val="18"/>
        <color theme="1"/>
        <rFont val="Malgun Gothic"/>
        <family val="2"/>
      </rPr>
      <t xml:space="preserve">SUBPROGRAMA: </t>
    </r>
    <r>
      <rPr>
        <sz val="18"/>
        <color theme="1"/>
        <rFont val="Malgun Gothic"/>
        <family val="2"/>
      </rPr>
      <t xml:space="preserve">01         </t>
    </r>
    <r>
      <rPr>
        <b/>
        <sz val="18"/>
        <color theme="1"/>
        <rFont val="Malgun Gothic"/>
        <family val="2"/>
      </rPr>
      <t xml:space="preserve"> PROYECTO:</t>
    </r>
    <r>
      <rPr>
        <sz val="18"/>
        <color theme="1"/>
        <rFont val="Malgun Gothic"/>
        <family val="2"/>
      </rPr>
      <t xml:space="preserve"> 00          </t>
    </r>
    <r>
      <rPr>
        <b/>
        <sz val="18"/>
        <color theme="1"/>
        <rFont val="Malgun Gothic"/>
        <family val="2"/>
      </rPr>
      <t>ACTIVIDAD</t>
    </r>
    <r>
      <rPr>
        <sz val="18"/>
        <color theme="1"/>
        <rFont val="Malgun Gothic"/>
        <family val="2"/>
      </rPr>
      <t xml:space="preserve">: 0001         </t>
    </r>
    <r>
      <rPr>
        <b/>
        <sz val="18"/>
        <color theme="1"/>
        <rFont val="Malgun Gothic"/>
        <family val="2"/>
      </rPr>
      <t xml:space="preserve"> CUENTA:</t>
    </r>
    <r>
      <rPr>
        <sz val="18"/>
        <color theme="1"/>
        <rFont val="Malgun Gothic"/>
        <family val="2"/>
      </rPr>
      <t xml:space="preserve"> 2.1.1.2.11       </t>
    </r>
    <r>
      <rPr>
        <b/>
        <sz val="18"/>
        <color theme="1"/>
        <rFont val="Malgun Gothic"/>
        <family val="2"/>
      </rPr>
      <t>FONDO</t>
    </r>
    <r>
      <rPr>
        <sz val="18"/>
        <color theme="1"/>
        <rFont val="Malgun Gothic"/>
        <family val="2"/>
      </rPr>
      <t>: 0100</t>
    </r>
  </si>
  <si>
    <t>Lic. Victor C. Zabala Sánchez,</t>
  </si>
  <si>
    <t>Nómina Personal Temporal, Septiembre 2025.</t>
  </si>
  <si>
    <t>Nómina Personal Temporal,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</si>
</sst>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3"/>
      <name val="Malgun Gothic"/>
      <family val="2"/>
    </font>
    <font>
      <sz val="13"/>
      <name val="Malgun Gothic"/>
      <family val="2"/>
    </font>
    <font>
      <b/>
      <sz val="13"/>
      <color theme="0"/>
      <name val="Malgun Gothic"/>
      <family val="2"/>
    </font>
    <font>
      <b/>
      <sz val="16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  <font>
      <sz val="18"/>
      <color theme="1"/>
      <name val="Malgun Gothic"/>
      <family val="2"/>
    </font>
    <font>
      <b/>
      <sz val="18"/>
      <color theme="1"/>
      <name val="Malgun Gothic"/>
      <family val="2"/>
    </font>
    <font>
      <b/>
      <sz val="36"/>
      <color theme="2" tint="-0.749992370372631"/>
      <name val="Bell MT"/>
      <family val="1"/>
    </font>
    <font>
      <b/>
      <sz val="16"/>
      <color theme="0"/>
      <name val="Malgun Gothic"/>
      <family val="2"/>
    </font>
    <font>
      <sz val="24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36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87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9" fillId="2" borderId="0" xfId="1" applyFont="1" applyFill="1" applyAlignment="1">
      <alignment horizontal="center" vertical="center"/>
    </xf>
    <xf numFmtId="0" fontId="30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4" fontId="24" fillId="2" borderId="0" xfId="0" applyNumberFormat="1" applyFont="1" applyFill="1" applyAlignment="1">
      <alignment vertical="center"/>
    </xf>
    <xf numFmtId="0" fontId="21" fillId="34" borderId="1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32" fillId="2" borderId="0" xfId="0" applyFont="1" applyFill="1" applyAlignment="1">
      <alignment horizontal="center"/>
    </xf>
    <xf numFmtId="0" fontId="33" fillId="2" borderId="0" xfId="0" applyFont="1" applyFill="1" applyAlignment="1">
      <alignment horizontal="center" vertical="center"/>
    </xf>
    <xf numFmtId="0" fontId="34" fillId="2" borderId="0" xfId="0" applyFont="1" applyFill="1" applyAlignment="1">
      <alignment horizontal="center"/>
    </xf>
    <xf numFmtId="0" fontId="34" fillId="2" borderId="0" xfId="0" applyFont="1" applyFill="1"/>
    <xf numFmtId="0" fontId="35" fillId="2" borderId="0" xfId="0" applyFont="1" applyFill="1" applyAlignment="1">
      <alignment horizontal="center" vertical="center"/>
    </xf>
    <xf numFmtId="0" fontId="36" fillId="37" borderId="14" xfId="0" applyFont="1" applyFill="1" applyBorder="1" applyAlignment="1">
      <alignment vertical="center"/>
    </xf>
    <xf numFmtId="0" fontId="36" fillId="37" borderId="15" xfId="0" applyFont="1" applyFill="1" applyBorder="1"/>
    <xf numFmtId="0" fontId="36" fillId="37" borderId="11" xfId="0" applyFont="1" applyFill="1" applyBorder="1"/>
    <xf numFmtId="0" fontId="36" fillId="37" borderId="15" xfId="0" applyFont="1" applyFill="1" applyBorder="1" applyAlignment="1">
      <alignment horizontal="center"/>
    </xf>
    <xf numFmtId="4" fontId="37" fillId="37" borderId="1" xfId="0" applyNumberFormat="1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43" fontId="38" fillId="34" borderId="13" xfId="45" applyFont="1" applyFill="1" applyBorder="1" applyAlignment="1">
      <alignment horizontal="center" vertical="center"/>
    </xf>
    <xf numFmtId="0" fontId="39" fillId="0" borderId="1" xfId="0" applyFont="1" applyBorder="1" applyAlignment="1">
      <alignment vertical="center"/>
    </xf>
    <xf numFmtId="0" fontId="40" fillId="0" borderId="1" xfId="0" applyFont="1" applyBorder="1" applyAlignment="1">
      <alignment horizontal="center" vertical="center"/>
    </xf>
    <xf numFmtId="4" fontId="40" fillId="0" borderId="1" xfId="0" applyNumberFormat="1" applyFont="1" applyBorder="1" applyAlignment="1">
      <alignment horizontal="center" vertical="center"/>
    </xf>
    <xf numFmtId="4" fontId="40" fillId="2" borderId="1" xfId="0" applyNumberFormat="1" applyFont="1" applyFill="1" applyBorder="1" applyAlignment="1">
      <alignment horizontal="center" vertical="center"/>
    </xf>
    <xf numFmtId="0" fontId="41" fillId="0" borderId="1" xfId="0" applyFont="1" applyBorder="1" applyAlignment="1">
      <alignment vertical="center"/>
    </xf>
    <xf numFmtId="0" fontId="41" fillId="0" borderId="1" xfId="0" applyFont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40" fillId="0" borderId="1" xfId="0" applyFont="1" applyBorder="1" applyAlignment="1">
      <alignment horizontal="left" vertical="center" wrapText="1"/>
    </xf>
    <xf numFmtId="4" fontId="40" fillId="0" borderId="1" xfId="0" applyNumberFormat="1" applyFont="1" applyBorder="1" applyAlignment="1">
      <alignment horizontal="right" vertical="center"/>
    </xf>
    <xf numFmtId="4" fontId="40" fillId="2" borderId="1" xfId="0" applyNumberFormat="1" applyFont="1" applyFill="1" applyBorder="1" applyAlignment="1">
      <alignment horizontal="right" vertical="center"/>
    </xf>
    <xf numFmtId="43" fontId="45" fillId="34" borderId="13" xfId="45" applyFont="1" applyFill="1" applyBorder="1" applyAlignment="1">
      <alignment horizontal="right" vertical="center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36" fillId="2" borderId="17" xfId="0" applyFont="1" applyFill="1" applyBorder="1" applyAlignment="1">
      <alignment horizontal="right" vertical="center"/>
    </xf>
    <xf numFmtId="0" fontId="36" fillId="2" borderId="18" xfId="0" applyFont="1" applyFill="1" applyBorder="1" applyAlignment="1">
      <alignment horizontal="right" vertical="center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1" quotePrefix="1" applyFont="1" applyFill="1" applyAlignment="1">
      <alignment horizontal="center"/>
    </xf>
    <xf numFmtId="0" fontId="28" fillId="2" borderId="0" xfId="1" applyFont="1" applyFill="1" applyAlignment="1">
      <alignment horizontal="center"/>
    </xf>
    <xf numFmtId="0" fontId="24" fillId="2" borderId="0" xfId="1" applyFont="1" applyFill="1" applyAlignment="1">
      <alignment horizontal="center" vertical="top"/>
    </xf>
    <xf numFmtId="0" fontId="47" fillId="2" borderId="0" xfId="0" applyFont="1" applyFill="1" applyAlignment="1">
      <alignment horizontal="center"/>
    </xf>
    <xf numFmtId="0" fontId="48" fillId="0" borderId="0" xfId="0" applyFont="1" applyAlignment="1"/>
    <xf numFmtId="0" fontId="46" fillId="2" borderId="0" xfId="0" applyFont="1" applyFill="1" applyAlignment="1">
      <alignment horizontal="center" vertical="top"/>
    </xf>
    <xf numFmtId="0" fontId="46" fillId="0" borderId="0" xfId="0" applyFont="1" applyAlignment="1">
      <alignment vertical="top"/>
    </xf>
    <xf numFmtId="0" fontId="44" fillId="2" borderId="0" xfId="1" quotePrefix="1" applyFont="1" applyFill="1" applyAlignment="1">
      <alignment horizontal="center"/>
    </xf>
    <xf numFmtId="0" fontId="44" fillId="2" borderId="0" xfId="1" applyFont="1" applyFill="1" applyAlignment="1">
      <alignment horizontal="center"/>
    </xf>
    <xf numFmtId="0" fontId="42" fillId="2" borderId="0" xfId="1" applyFont="1" applyFill="1" applyAlignment="1">
      <alignment horizont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79</xdr:row>
      <xdr:rowOff>114300</xdr:rowOff>
    </xdr:from>
    <xdr:to>
      <xdr:col>11</xdr:col>
      <xdr:colOff>627714</xdr:colOff>
      <xdr:row>118</xdr:row>
      <xdr:rowOff>0</xdr:rowOff>
    </xdr:to>
    <xdr:pic>
      <xdr:nvPicPr>
        <xdr:cNvPr id="2" name="Imagen 2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403416" y="3009900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74</xdr:row>
      <xdr:rowOff>66675</xdr:rowOff>
    </xdr:from>
    <xdr:to>
      <xdr:col>15</xdr:col>
      <xdr:colOff>503851</xdr:colOff>
      <xdr:row>85</xdr:row>
      <xdr:rowOff>77930</xdr:rowOff>
    </xdr:to>
    <xdr:pic>
      <xdr:nvPicPr>
        <xdr:cNvPr id="3" name="Imagen 2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83500" y="29098875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77</xdr:row>
      <xdr:rowOff>66675</xdr:rowOff>
    </xdr:from>
    <xdr:to>
      <xdr:col>11</xdr:col>
      <xdr:colOff>323850</xdr:colOff>
      <xdr:row>115</xdr:row>
      <xdr:rowOff>145473</xdr:rowOff>
    </xdr:to>
    <xdr:pic>
      <xdr:nvPicPr>
        <xdr:cNvPr id="4" name="Imagen 2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771043" y="2967037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72</xdr:row>
      <xdr:rowOff>85725</xdr:rowOff>
    </xdr:from>
    <xdr:to>
      <xdr:col>20</xdr:col>
      <xdr:colOff>479186</xdr:colOff>
      <xdr:row>110</xdr:row>
      <xdr:rowOff>161926</xdr:rowOff>
    </xdr:to>
    <xdr:pic>
      <xdr:nvPicPr>
        <xdr:cNvPr id="5" name="Imagen 23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583525" y="28736925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7</xdr:col>
      <xdr:colOff>1076325</xdr:colOff>
      <xdr:row>1</xdr:row>
      <xdr:rowOff>104775</xdr:rowOff>
    </xdr:from>
    <xdr:to>
      <xdr:col>8</xdr:col>
      <xdr:colOff>1190625</xdr:colOff>
      <xdr:row>8</xdr:row>
      <xdr:rowOff>114300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0" y="352425"/>
          <a:ext cx="1685925" cy="17430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533399</xdr:colOff>
      <xdr:row>1</xdr:row>
      <xdr:rowOff>175533</xdr:rowOff>
    </xdr:from>
    <xdr:to>
      <xdr:col>8</xdr:col>
      <xdr:colOff>816427</xdr:colOff>
      <xdr:row>8</xdr:row>
      <xdr:rowOff>354434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70328" y="420462"/>
          <a:ext cx="1861457" cy="18958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1251857</xdr:colOff>
      <xdr:row>1</xdr:row>
      <xdr:rowOff>149679</xdr:rowOff>
    </xdr:from>
    <xdr:to>
      <xdr:col>9</xdr:col>
      <xdr:colOff>283028</xdr:colOff>
      <xdr:row>9</xdr:row>
      <xdr:rowOff>42831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57214" y="394608"/>
          <a:ext cx="1861457" cy="20430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1409700</xdr:colOff>
      <xdr:row>1</xdr:row>
      <xdr:rowOff>238125</xdr:rowOff>
    </xdr:from>
    <xdr:to>
      <xdr:col>9</xdr:col>
      <xdr:colOff>440871</xdr:colOff>
      <xdr:row>8</xdr:row>
      <xdr:rowOff>569427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485775"/>
          <a:ext cx="1860096" cy="2064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view="pageBreakPreview" topLeftCell="D1" zoomScaleNormal="100" zoomScaleSheetLayoutView="100" workbookViewId="0">
      <selection activeCell="D32" sqref="D32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4" customWidth="1"/>
    <col min="3" max="3" width="51.5703125" style="2" customWidth="1"/>
    <col min="4" max="4" width="43.28515625" style="2" customWidth="1"/>
    <col min="5" max="5" width="44.42578125" style="2" customWidth="1"/>
    <col min="6" max="6" width="18" style="5" customWidth="1"/>
    <col min="7" max="7" width="17.140625" style="5" customWidth="1"/>
    <col min="8" max="8" width="23.5703125" style="3" customWidth="1"/>
    <col min="9" max="9" width="24.28515625" style="2" customWidth="1"/>
    <col min="10" max="10" width="21.42578125" style="2" customWidth="1"/>
    <col min="11" max="11" width="20.7109375" style="2" customWidth="1"/>
    <col min="12" max="12" width="20.7109375" style="4" customWidth="1"/>
    <col min="13" max="17" width="20.7109375" style="2" customWidth="1"/>
    <col min="18" max="18" width="25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</row>
    <row r="7" spans="2:18" s="8" customFormat="1" ht="20.100000000000001" customHeight="1" x14ac:dyDescent="0.25"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</row>
    <row r="8" spans="2:18" s="8" customFormat="1" ht="20.100000000000001" customHeight="1" x14ac:dyDescent="0.25"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</row>
    <row r="9" spans="2:18" s="8" customFormat="1" ht="20.100000000000001" customHeight="1" x14ac:dyDescent="0.25"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</row>
    <row r="10" spans="2:18" s="8" customFormat="1" ht="20.100000000000001" customHeight="1" x14ac:dyDescent="0.35">
      <c r="B10" s="77" t="s">
        <v>44</v>
      </c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79" t="s">
        <v>33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</row>
    <row r="13" spans="2:18" s="8" customFormat="1" ht="5.25" customHeight="1" x14ac:dyDescent="0.25">
      <c r="B13" s="72"/>
      <c r="C13" s="72"/>
      <c r="D13" s="72"/>
      <c r="E13" s="73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</row>
    <row r="14" spans="2:18" s="1" customFormat="1" ht="20.100000000000001" customHeight="1" x14ac:dyDescent="0.2">
      <c r="B14" s="59" t="s">
        <v>7</v>
      </c>
      <c r="C14" s="59" t="s">
        <v>10</v>
      </c>
      <c r="D14" s="65" t="s">
        <v>21</v>
      </c>
      <c r="E14" s="20"/>
      <c r="F14" s="67" t="s">
        <v>1</v>
      </c>
      <c r="G14" s="61" t="s">
        <v>17</v>
      </c>
      <c r="H14" s="70" t="s">
        <v>26</v>
      </c>
      <c r="I14" s="59" t="s">
        <v>13</v>
      </c>
      <c r="J14" s="61" t="s">
        <v>15</v>
      </c>
      <c r="K14" s="61"/>
      <c r="L14" s="61"/>
      <c r="M14" s="61"/>
      <c r="N14" s="61"/>
      <c r="O14" s="61"/>
      <c r="P14" s="19"/>
      <c r="Q14" s="19" t="s">
        <v>0</v>
      </c>
      <c r="R14" s="59" t="s">
        <v>14</v>
      </c>
    </row>
    <row r="15" spans="2:18" s="1" customFormat="1" ht="20.100000000000001" customHeight="1" x14ac:dyDescent="0.2">
      <c r="B15" s="59"/>
      <c r="C15" s="59"/>
      <c r="D15" s="65"/>
      <c r="E15" s="17" t="s">
        <v>24</v>
      </c>
      <c r="F15" s="67"/>
      <c r="G15" s="61"/>
      <c r="H15" s="70"/>
      <c r="I15" s="59"/>
      <c r="J15" s="62" t="s">
        <v>2</v>
      </c>
      <c r="K15" s="62"/>
      <c r="L15" s="62" t="s">
        <v>11</v>
      </c>
      <c r="M15" s="64" t="s">
        <v>9</v>
      </c>
      <c r="N15" s="64"/>
      <c r="O15" s="62" t="s">
        <v>8</v>
      </c>
      <c r="P15" s="21" t="s">
        <v>25</v>
      </c>
      <c r="Q15" s="62" t="s">
        <v>12</v>
      </c>
      <c r="R15" s="59"/>
    </row>
    <row r="16" spans="2:18" s="1" customFormat="1" ht="20.100000000000001" customHeight="1" x14ac:dyDescent="0.2">
      <c r="B16" s="60"/>
      <c r="C16" s="60"/>
      <c r="D16" s="66"/>
      <c r="E16" s="16"/>
      <c r="F16" s="68"/>
      <c r="G16" s="69"/>
      <c r="H16" s="71"/>
      <c r="I16" s="60"/>
      <c r="J16" s="12" t="s">
        <v>3</v>
      </c>
      <c r="K16" s="12" t="s">
        <v>4</v>
      </c>
      <c r="L16" s="63"/>
      <c r="M16" s="12" t="s">
        <v>5</v>
      </c>
      <c r="N16" s="12" t="s">
        <v>6</v>
      </c>
      <c r="O16" s="63"/>
      <c r="P16" s="22" t="s">
        <v>20</v>
      </c>
      <c r="Q16" s="63"/>
      <c r="R16" s="60"/>
    </row>
    <row r="17" spans="2:20" s="8" customFormat="1" ht="24.95" customHeight="1" x14ac:dyDescent="0.35">
      <c r="B17" s="28" t="s">
        <v>22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2:20" s="8" customFormat="1" ht="73.5" customHeight="1" x14ac:dyDescent="0.25">
      <c r="B18" s="33">
        <v>1</v>
      </c>
      <c r="C18" s="35" t="s">
        <v>35</v>
      </c>
      <c r="D18" s="40" t="s">
        <v>27</v>
      </c>
      <c r="E18" s="40" t="s">
        <v>39</v>
      </c>
      <c r="F18" s="36" t="s">
        <v>32</v>
      </c>
      <c r="G18" s="36" t="s">
        <v>18</v>
      </c>
      <c r="H18" s="37">
        <v>100000</v>
      </c>
      <c r="I18" s="38">
        <v>8577.06</v>
      </c>
      <c r="J18" s="37">
        <f>H18*2.87%</f>
        <v>2870</v>
      </c>
      <c r="K18" s="37">
        <f>H18*7.1%</f>
        <v>7100</v>
      </c>
      <c r="L18" s="37">
        <f>H18*1.15%</f>
        <v>1150</v>
      </c>
      <c r="M18" s="37">
        <f>H18*3.04%</f>
        <v>3040</v>
      </c>
      <c r="N18" s="37">
        <f>H18*7.09%</f>
        <v>7090</v>
      </c>
      <c r="O18" s="37">
        <f>J18+K18+L18+M18+N18</f>
        <v>21250</v>
      </c>
      <c r="P18" s="37">
        <v>25</v>
      </c>
      <c r="Q18" s="37">
        <f>I18+J18+M18+P18</f>
        <v>14512.06</v>
      </c>
      <c r="R18" s="37">
        <f>H18-Q18</f>
        <v>85487.94</v>
      </c>
      <c r="T18" s="18"/>
    </row>
    <row r="19" spans="2:20" s="8" customFormat="1" ht="42" customHeight="1" x14ac:dyDescent="0.25">
      <c r="B19" s="33">
        <v>2</v>
      </c>
      <c r="C19" s="35" t="s">
        <v>36</v>
      </c>
      <c r="D19" s="39" t="s">
        <v>28</v>
      </c>
      <c r="E19" s="39" t="s">
        <v>23</v>
      </c>
      <c r="F19" s="36" t="s">
        <v>32</v>
      </c>
      <c r="G19" s="36" t="s">
        <v>18</v>
      </c>
      <c r="H19" s="37">
        <v>100000</v>
      </c>
      <c r="I19" s="38">
        <v>8577.06</v>
      </c>
      <c r="J19" s="37">
        <f t="shared" ref="J19:J23" si="0">H19*2.87%</f>
        <v>2870</v>
      </c>
      <c r="K19" s="37">
        <f t="shared" ref="K19:K23" si="1">H19*7.1%</f>
        <v>7100</v>
      </c>
      <c r="L19" s="37">
        <f>H19*1.15%</f>
        <v>1150</v>
      </c>
      <c r="M19" s="37">
        <f t="shared" ref="M19:M23" si="2">H19*3.04%</f>
        <v>3040</v>
      </c>
      <c r="N19" s="37">
        <f t="shared" ref="N19:N23" si="3">H19*7.09%</f>
        <v>7090</v>
      </c>
      <c r="O19" s="37">
        <f t="shared" ref="O19:O23" si="4">J19+K19+L19+M19+N19</f>
        <v>21250</v>
      </c>
      <c r="P19" s="37">
        <v>25</v>
      </c>
      <c r="Q19" s="37">
        <f t="shared" ref="Q19:Q23" si="5">I19+J19+M19+P19</f>
        <v>14512.06</v>
      </c>
      <c r="R19" s="37">
        <f t="shared" ref="R19:R23" si="6">H19-Q19</f>
        <v>85487.94</v>
      </c>
      <c r="T19" s="18"/>
    </row>
    <row r="20" spans="2:20" s="8" customFormat="1" ht="49.5" customHeight="1" x14ac:dyDescent="0.25">
      <c r="B20" s="33">
        <v>3</v>
      </c>
      <c r="C20" s="35" t="s">
        <v>37</v>
      </c>
      <c r="D20" s="39" t="s">
        <v>29</v>
      </c>
      <c r="E20" s="39" t="s">
        <v>22</v>
      </c>
      <c r="F20" s="36" t="s">
        <v>32</v>
      </c>
      <c r="G20" s="36" t="s">
        <v>19</v>
      </c>
      <c r="H20" s="37">
        <v>60000</v>
      </c>
      <c r="I20" s="38">
        <v>3486.68</v>
      </c>
      <c r="J20" s="37">
        <f t="shared" si="0"/>
        <v>1722</v>
      </c>
      <c r="K20" s="37">
        <f t="shared" si="1"/>
        <v>4260</v>
      </c>
      <c r="L20" s="37">
        <f>H20*1.15%</f>
        <v>690</v>
      </c>
      <c r="M20" s="37">
        <f t="shared" si="2"/>
        <v>1824</v>
      </c>
      <c r="N20" s="37">
        <f t="shared" si="3"/>
        <v>4254</v>
      </c>
      <c r="O20" s="37">
        <f t="shared" si="4"/>
        <v>12750</v>
      </c>
      <c r="P20" s="37">
        <v>25</v>
      </c>
      <c r="Q20" s="37">
        <f t="shared" si="5"/>
        <v>7057.68</v>
      </c>
      <c r="R20" s="37">
        <f t="shared" si="6"/>
        <v>52942.32</v>
      </c>
      <c r="T20" s="18"/>
    </row>
    <row r="21" spans="2:20" s="8" customFormat="1" ht="42" customHeight="1" x14ac:dyDescent="0.25">
      <c r="B21" s="33">
        <v>4</v>
      </c>
      <c r="C21" s="35" t="s">
        <v>38</v>
      </c>
      <c r="D21" s="39" t="s">
        <v>34</v>
      </c>
      <c r="E21" s="39" t="s">
        <v>41</v>
      </c>
      <c r="F21" s="36" t="s">
        <v>32</v>
      </c>
      <c r="G21" s="36" t="s">
        <v>19</v>
      </c>
      <c r="H21" s="37">
        <v>80000</v>
      </c>
      <c r="I21" s="38">
        <v>7400.87</v>
      </c>
      <c r="J21" s="37">
        <f t="shared" ref="J21:J22" si="7">H21*2.87%</f>
        <v>2296</v>
      </c>
      <c r="K21" s="37">
        <f t="shared" ref="K21:K22" si="8">H21*7.1%</f>
        <v>5680</v>
      </c>
      <c r="L21" s="37">
        <v>920</v>
      </c>
      <c r="M21" s="37">
        <f t="shared" ref="M21:M22" si="9">H21*3.04%</f>
        <v>2432</v>
      </c>
      <c r="N21" s="37">
        <f t="shared" ref="N21:N22" si="10">H21*7.09%</f>
        <v>5672</v>
      </c>
      <c r="O21" s="37">
        <f t="shared" ref="O21:O22" si="11">J21+K21+L21+M21+N21</f>
        <v>17000</v>
      </c>
      <c r="P21" s="37">
        <v>25</v>
      </c>
      <c r="Q21" s="37">
        <f t="shared" ref="Q21:Q22" si="12">I21+J21+M21+P21</f>
        <v>12153.87</v>
      </c>
      <c r="R21" s="37">
        <f t="shared" ref="R21:R22" si="13">H21-Q21</f>
        <v>67846.13</v>
      </c>
      <c r="T21" s="18"/>
    </row>
    <row r="22" spans="2:20" s="8" customFormat="1" ht="31.5" customHeight="1" x14ac:dyDescent="0.25">
      <c r="B22" s="33">
        <v>5</v>
      </c>
      <c r="C22" s="35" t="s">
        <v>42</v>
      </c>
      <c r="D22" s="39" t="s">
        <v>43</v>
      </c>
      <c r="E22" s="39" t="s">
        <v>22</v>
      </c>
      <c r="F22" s="36" t="s">
        <v>32</v>
      </c>
      <c r="G22" s="36" t="s">
        <v>19</v>
      </c>
      <c r="H22" s="37">
        <v>55000</v>
      </c>
      <c r="I22" s="38">
        <v>7400.87</v>
      </c>
      <c r="J22" s="37">
        <f t="shared" si="7"/>
        <v>1578.5</v>
      </c>
      <c r="K22" s="37">
        <f t="shared" si="8"/>
        <v>3905</v>
      </c>
      <c r="L22" s="37">
        <v>920</v>
      </c>
      <c r="M22" s="37">
        <f t="shared" si="9"/>
        <v>1672</v>
      </c>
      <c r="N22" s="37">
        <f t="shared" si="10"/>
        <v>3899.5</v>
      </c>
      <c r="O22" s="37">
        <f t="shared" si="11"/>
        <v>11975</v>
      </c>
      <c r="P22" s="37">
        <v>25</v>
      </c>
      <c r="Q22" s="37">
        <f t="shared" si="12"/>
        <v>10676.37</v>
      </c>
      <c r="R22" s="37">
        <f t="shared" si="13"/>
        <v>44323.63</v>
      </c>
      <c r="T22" s="18"/>
    </row>
    <row r="23" spans="2:20" s="8" customFormat="1" ht="37.5" customHeight="1" x14ac:dyDescent="0.25">
      <c r="B23" s="33">
        <v>6</v>
      </c>
      <c r="C23" s="35" t="s">
        <v>45</v>
      </c>
      <c r="D23" s="39" t="s">
        <v>46</v>
      </c>
      <c r="E23" s="39" t="s">
        <v>47</v>
      </c>
      <c r="F23" s="36" t="s">
        <v>32</v>
      </c>
      <c r="G23" s="36" t="s">
        <v>18</v>
      </c>
      <c r="H23" s="37">
        <v>45000</v>
      </c>
      <c r="I23" s="38">
        <v>7400.87</v>
      </c>
      <c r="J23" s="37">
        <f t="shared" si="0"/>
        <v>1291.5</v>
      </c>
      <c r="K23" s="37">
        <f t="shared" si="1"/>
        <v>3195</v>
      </c>
      <c r="L23" s="37">
        <v>920</v>
      </c>
      <c r="M23" s="37">
        <f t="shared" si="2"/>
        <v>1368</v>
      </c>
      <c r="N23" s="37">
        <f t="shared" si="3"/>
        <v>3190.5</v>
      </c>
      <c r="O23" s="37">
        <f t="shared" si="4"/>
        <v>9965</v>
      </c>
      <c r="P23" s="37">
        <v>25</v>
      </c>
      <c r="Q23" s="37">
        <f t="shared" si="5"/>
        <v>10085.370000000001</v>
      </c>
      <c r="R23" s="37">
        <f t="shared" si="6"/>
        <v>34914.629999999997</v>
      </c>
      <c r="T23" s="18"/>
    </row>
    <row r="24" spans="2:20" ht="24.95" customHeight="1" x14ac:dyDescent="0.25">
      <c r="B24" s="57" t="s">
        <v>16</v>
      </c>
      <c r="C24" s="57"/>
      <c r="D24" s="57"/>
      <c r="E24" s="57"/>
      <c r="F24" s="57"/>
      <c r="G24" s="58"/>
      <c r="H24" s="34">
        <f>SUM(H17:H23)</f>
        <v>440000</v>
      </c>
      <c r="I24" s="34">
        <f>SUM(I17:I23)</f>
        <v>42843.41</v>
      </c>
      <c r="J24" s="34">
        <f>SUM(J17:J23)</f>
        <v>12628</v>
      </c>
      <c r="K24" s="34">
        <f>SUM(K17:K23)</f>
        <v>31240</v>
      </c>
      <c r="L24" s="34">
        <f>SUM(L18:L23)</f>
        <v>5750</v>
      </c>
      <c r="M24" s="34">
        <f t="shared" ref="M24:R24" si="14">SUM(M17:M23)</f>
        <v>13376</v>
      </c>
      <c r="N24" s="34">
        <f t="shared" si="14"/>
        <v>31196</v>
      </c>
      <c r="O24" s="34">
        <f t="shared" si="14"/>
        <v>94190</v>
      </c>
      <c r="P24" s="34">
        <f t="shared" si="14"/>
        <v>150</v>
      </c>
      <c r="Q24" s="34">
        <f t="shared" si="14"/>
        <v>68997.41</v>
      </c>
      <c r="R24" s="34">
        <f t="shared" si="14"/>
        <v>371002.59</v>
      </c>
    </row>
    <row r="25" spans="2:20" ht="24.95" customHeight="1" x14ac:dyDescent="0.25">
      <c r="H25" s="13"/>
      <c r="O25" s="6"/>
      <c r="P25" s="6"/>
      <c r="Q25" s="6"/>
      <c r="R25" s="6"/>
    </row>
    <row r="26" spans="2:20" ht="24.95" customHeight="1" x14ac:dyDescent="0.25">
      <c r="O26" s="6"/>
      <c r="P26" s="6"/>
      <c r="Q26" s="6"/>
      <c r="R26" s="6"/>
    </row>
    <row r="27" spans="2:20" ht="24.95" customHeight="1" x14ac:dyDescent="0.25">
      <c r="B27" s="15"/>
      <c r="O27" s="6"/>
      <c r="P27" s="6"/>
      <c r="Q27" s="6"/>
      <c r="R27" s="6"/>
    </row>
    <row r="28" spans="2:20" ht="24.95" customHeight="1" x14ac:dyDescent="0.25">
      <c r="I28" s="3"/>
    </row>
    <row r="29" spans="2:20" ht="24.95" customHeight="1" x14ac:dyDescent="0.25"/>
    <row r="30" spans="2:20" ht="24.95" customHeight="1" x14ac:dyDescent="0.25">
      <c r="F30" s="5" t="s">
        <v>40</v>
      </c>
    </row>
    <row r="31" spans="2:20" ht="24.95" customHeight="1" x14ac:dyDescent="0.25">
      <c r="I31" s="24"/>
    </row>
    <row r="32" spans="2:20" ht="24.95" customHeight="1" x14ac:dyDescent="0.25">
      <c r="D32" s="24"/>
      <c r="I32" s="27" t="s">
        <v>30</v>
      </c>
    </row>
    <row r="33" spans="4:9" ht="24.95" customHeight="1" x14ac:dyDescent="0.4">
      <c r="D33" s="23"/>
      <c r="I33" s="25" t="s">
        <v>31</v>
      </c>
    </row>
    <row r="34" spans="4:9" ht="24.95" customHeight="1" x14ac:dyDescent="0.25"/>
    <row r="35" spans="4:9" ht="24.95" customHeight="1" x14ac:dyDescent="0.25"/>
    <row r="36" spans="4:9" ht="24.95" customHeight="1" x14ac:dyDescent="0.25"/>
    <row r="37" spans="4:9" ht="24.95" customHeight="1" x14ac:dyDescent="0.25"/>
    <row r="38" spans="4:9" ht="24.95" customHeight="1" x14ac:dyDescent="0.25"/>
    <row r="39" spans="4:9" ht="24.95" customHeight="1" x14ac:dyDescent="0.25"/>
    <row r="40" spans="4:9" ht="24.95" customHeight="1" x14ac:dyDescent="0.25"/>
    <row r="41" spans="4:9" ht="24.95" customHeight="1" x14ac:dyDescent="0.25"/>
    <row r="42" spans="4:9" ht="24.95" customHeight="1" x14ac:dyDescent="0.4">
      <c r="I42" s="26"/>
    </row>
    <row r="43" spans="4:9" ht="24.95" customHeight="1" x14ac:dyDescent="0.25"/>
    <row r="44" spans="4:9" ht="24.95" customHeight="1" x14ac:dyDescent="0.25"/>
    <row r="45" spans="4:9" ht="24.95" customHeight="1" x14ac:dyDescent="0.25"/>
    <row r="46" spans="4:9" ht="24.95" customHeight="1" x14ac:dyDescent="0.25"/>
    <row r="47" spans="4:9" ht="24.95" customHeight="1" x14ac:dyDescent="0.25"/>
    <row r="48" spans="4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</sheetData>
  <mergeCells count="21">
    <mergeCell ref="B13:R13"/>
    <mergeCell ref="B6:R7"/>
    <mergeCell ref="B8:R8"/>
    <mergeCell ref="B9:R9"/>
    <mergeCell ref="B10:R10"/>
    <mergeCell ref="B12:R12"/>
    <mergeCell ref="B24:G24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</mergeCells>
  <printOptions horizontalCentered="1"/>
  <pageMargins left="0.23622047244094491" right="0.23622047244094491" top="0.74803149606299213" bottom="1.1417322834645669" header="0.31496062992125984" footer="0.31496062992125984"/>
  <pageSetup paperSize="5" scale="35" fitToHeight="200" orientation="landscape" r:id="rId1"/>
  <headerFooter>
    <oddFooter>&amp;R&amp;"-,Bold"&amp;P -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view="pageBreakPreview" topLeftCell="B1" zoomScale="70" zoomScaleNormal="100" zoomScaleSheetLayoutView="70" workbookViewId="0">
      <selection activeCell="B10" sqref="B10:R10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4" customWidth="1"/>
    <col min="3" max="3" width="40" style="2" customWidth="1"/>
    <col min="4" max="4" width="38.42578125" style="2" customWidth="1"/>
    <col min="5" max="5" width="32.7109375" style="2" customWidth="1"/>
    <col min="6" max="6" width="15.28515625" style="5" customWidth="1"/>
    <col min="7" max="7" width="14.7109375" style="5" customWidth="1"/>
    <col min="8" max="8" width="23.5703125" style="3" customWidth="1"/>
    <col min="9" max="9" width="18.85546875" style="2" customWidth="1"/>
    <col min="10" max="10" width="21.42578125" style="2" customWidth="1"/>
    <col min="11" max="11" width="20.7109375" style="2" customWidth="1"/>
    <col min="12" max="12" width="17" style="4" customWidth="1"/>
    <col min="13" max="14" width="20.7109375" style="2" customWidth="1"/>
    <col min="15" max="15" width="18.5703125" style="2" customWidth="1"/>
    <col min="16" max="16" width="16.85546875" style="2" customWidth="1"/>
    <col min="17" max="17" width="20.7109375" style="2" customWidth="1"/>
    <col min="18" max="18" width="25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</row>
    <row r="7" spans="2:18" s="8" customFormat="1" ht="20.100000000000001" customHeight="1" x14ac:dyDescent="0.25"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</row>
    <row r="8" spans="2:18" s="8" customFormat="1" ht="20.100000000000001" customHeight="1" x14ac:dyDescent="0.25"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</row>
    <row r="9" spans="2:18" s="8" customFormat="1" ht="34.5" customHeight="1" x14ac:dyDescent="0.25"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</row>
    <row r="10" spans="2:18" s="8" customFormat="1" ht="50.25" customHeight="1" x14ac:dyDescent="0.75">
      <c r="B10" s="84" t="s">
        <v>48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3.75" customHeight="1" x14ac:dyDescent="0.45">
      <c r="B12" s="86" t="s">
        <v>49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2:18" s="8" customFormat="1" ht="5.25" customHeight="1" x14ac:dyDescent="0.25">
      <c r="B13" s="72"/>
      <c r="C13" s="72"/>
      <c r="D13" s="72"/>
      <c r="E13" s="73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</row>
    <row r="14" spans="2:18" s="1" customFormat="1" ht="20.100000000000001" customHeight="1" x14ac:dyDescent="0.2">
      <c r="B14" s="59" t="s">
        <v>7</v>
      </c>
      <c r="C14" s="59" t="s">
        <v>10</v>
      </c>
      <c r="D14" s="65" t="s">
        <v>21</v>
      </c>
      <c r="E14" s="41"/>
      <c r="F14" s="67" t="s">
        <v>1</v>
      </c>
      <c r="G14" s="61" t="s">
        <v>17</v>
      </c>
      <c r="H14" s="70" t="s">
        <v>26</v>
      </c>
      <c r="I14" s="59" t="s">
        <v>13</v>
      </c>
      <c r="J14" s="61" t="s">
        <v>15</v>
      </c>
      <c r="K14" s="61"/>
      <c r="L14" s="61"/>
      <c r="M14" s="61"/>
      <c r="N14" s="61"/>
      <c r="O14" s="61"/>
      <c r="P14" s="42"/>
      <c r="Q14" s="42" t="s">
        <v>0</v>
      </c>
      <c r="R14" s="59" t="s">
        <v>14</v>
      </c>
    </row>
    <row r="15" spans="2:18" s="1" customFormat="1" ht="20.100000000000001" customHeight="1" x14ac:dyDescent="0.2">
      <c r="B15" s="59"/>
      <c r="C15" s="59"/>
      <c r="D15" s="65"/>
      <c r="E15" s="17" t="s">
        <v>24</v>
      </c>
      <c r="F15" s="67"/>
      <c r="G15" s="61"/>
      <c r="H15" s="70"/>
      <c r="I15" s="59"/>
      <c r="J15" s="62" t="s">
        <v>2</v>
      </c>
      <c r="K15" s="62"/>
      <c r="L15" s="62" t="s">
        <v>11</v>
      </c>
      <c r="M15" s="64" t="s">
        <v>9</v>
      </c>
      <c r="N15" s="64"/>
      <c r="O15" s="62" t="s">
        <v>8</v>
      </c>
      <c r="P15" s="43" t="s">
        <v>25</v>
      </c>
      <c r="Q15" s="62" t="s">
        <v>12</v>
      </c>
      <c r="R15" s="59"/>
    </row>
    <row r="16" spans="2:18" s="1" customFormat="1" ht="20.100000000000001" customHeight="1" x14ac:dyDescent="0.2">
      <c r="B16" s="60"/>
      <c r="C16" s="60"/>
      <c r="D16" s="66"/>
      <c r="E16" s="16"/>
      <c r="F16" s="68"/>
      <c r="G16" s="69"/>
      <c r="H16" s="71"/>
      <c r="I16" s="60"/>
      <c r="J16" s="12" t="s">
        <v>3</v>
      </c>
      <c r="K16" s="12" t="s">
        <v>4</v>
      </c>
      <c r="L16" s="63"/>
      <c r="M16" s="12" t="s">
        <v>5</v>
      </c>
      <c r="N16" s="12" t="s">
        <v>6</v>
      </c>
      <c r="O16" s="63"/>
      <c r="P16" s="44" t="s">
        <v>20</v>
      </c>
      <c r="Q16" s="63"/>
      <c r="R16" s="60"/>
    </row>
    <row r="17" spans="2:20" s="8" customFormat="1" ht="24.95" customHeight="1" x14ac:dyDescent="0.35">
      <c r="B17" s="28" t="s">
        <v>22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2:20" s="8" customFormat="1" ht="80.099999999999994" customHeight="1" x14ac:dyDescent="0.25">
      <c r="B18" s="33">
        <v>1</v>
      </c>
      <c r="C18" s="35" t="s">
        <v>35</v>
      </c>
      <c r="D18" s="49" t="s">
        <v>27</v>
      </c>
      <c r="E18" s="49" t="s">
        <v>39</v>
      </c>
      <c r="F18" s="36" t="s">
        <v>32</v>
      </c>
      <c r="G18" s="36" t="s">
        <v>18</v>
      </c>
      <c r="H18" s="50">
        <v>100000</v>
      </c>
      <c r="I18" s="51">
        <v>8577.06</v>
      </c>
      <c r="J18" s="50">
        <f>H18*2.87%</f>
        <v>2870</v>
      </c>
      <c r="K18" s="50">
        <f>H18*7.1%</f>
        <v>7100</v>
      </c>
      <c r="L18" s="50">
        <f>H18*1.15%</f>
        <v>1150</v>
      </c>
      <c r="M18" s="50">
        <f>H18*3.04%</f>
        <v>3040</v>
      </c>
      <c r="N18" s="50">
        <f>H18*7.09%</f>
        <v>7090</v>
      </c>
      <c r="O18" s="50">
        <f>J18+K18+L18+M18+N18</f>
        <v>21250</v>
      </c>
      <c r="P18" s="50">
        <v>25</v>
      </c>
      <c r="Q18" s="50">
        <f>I18+J18+M18+P18</f>
        <v>14512.06</v>
      </c>
      <c r="R18" s="50">
        <f>H18-Q18</f>
        <v>85487.94</v>
      </c>
      <c r="T18" s="18"/>
    </row>
    <row r="19" spans="2:20" s="8" customFormat="1" ht="80.099999999999994" customHeight="1" x14ac:dyDescent="0.25">
      <c r="B19" s="33">
        <v>2</v>
      </c>
      <c r="C19" s="35" t="s">
        <v>36</v>
      </c>
      <c r="D19" s="49" t="s">
        <v>28</v>
      </c>
      <c r="E19" s="49" t="s">
        <v>23</v>
      </c>
      <c r="F19" s="36" t="s">
        <v>32</v>
      </c>
      <c r="G19" s="36" t="s">
        <v>18</v>
      </c>
      <c r="H19" s="50">
        <v>100000</v>
      </c>
      <c r="I19" s="51">
        <v>8577.06</v>
      </c>
      <c r="J19" s="50">
        <f t="shared" ref="J19:J23" si="0">H19*2.87%</f>
        <v>2870</v>
      </c>
      <c r="K19" s="50">
        <f t="shared" ref="K19:K23" si="1">H19*7.1%</f>
        <v>7100</v>
      </c>
      <c r="L19" s="50">
        <f>H19*1.15%</f>
        <v>1150</v>
      </c>
      <c r="M19" s="50">
        <f t="shared" ref="M19:M23" si="2">H19*3.04%</f>
        <v>3040</v>
      </c>
      <c r="N19" s="50">
        <f t="shared" ref="N19:N23" si="3">H19*7.09%</f>
        <v>7090</v>
      </c>
      <c r="O19" s="50">
        <f t="shared" ref="O19:O23" si="4">J19+K19+L19+M19+N19</f>
        <v>21250</v>
      </c>
      <c r="P19" s="50">
        <v>25</v>
      </c>
      <c r="Q19" s="50">
        <f t="shared" ref="Q19:Q23" si="5">I19+J19+M19+P19</f>
        <v>14512.06</v>
      </c>
      <c r="R19" s="50">
        <f t="shared" ref="R19:R23" si="6">H19-Q19</f>
        <v>85487.94</v>
      </c>
      <c r="T19" s="18"/>
    </row>
    <row r="20" spans="2:20" s="8" customFormat="1" ht="80.099999999999994" customHeight="1" x14ac:dyDescent="0.25">
      <c r="B20" s="33">
        <v>3</v>
      </c>
      <c r="C20" s="35" t="s">
        <v>37</v>
      </c>
      <c r="D20" s="49" t="s">
        <v>29</v>
      </c>
      <c r="E20" s="49" t="s">
        <v>22</v>
      </c>
      <c r="F20" s="36" t="s">
        <v>32</v>
      </c>
      <c r="G20" s="36" t="s">
        <v>19</v>
      </c>
      <c r="H20" s="50">
        <v>60000</v>
      </c>
      <c r="I20" s="51">
        <v>3486.68</v>
      </c>
      <c r="J20" s="50">
        <f t="shared" si="0"/>
        <v>1722</v>
      </c>
      <c r="K20" s="50">
        <f t="shared" si="1"/>
        <v>4260</v>
      </c>
      <c r="L20" s="50">
        <f>H20*1.15%</f>
        <v>690</v>
      </c>
      <c r="M20" s="50">
        <f t="shared" si="2"/>
        <v>1824</v>
      </c>
      <c r="N20" s="50">
        <f t="shared" si="3"/>
        <v>4254</v>
      </c>
      <c r="O20" s="50">
        <f t="shared" si="4"/>
        <v>12750</v>
      </c>
      <c r="P20" s="50">
        <v>25</v>
      </c>
      <c r="Q20" s="50">
        <f t="shared" si="5"/>
        <v>7057.68</v>
      </c>
      <c r="R20" s="50">
        <f t="shared" si="6"/>
        <v>52942.32</v>
      </c>
      <c r="T20" s="18"/>
    </row>
    <row r="21" spans="2:20" s="8" customFormat="1" ht="80.099999999999994" customHeight="1" x14ac:dyDescent="0.25">
      <c r="B21" s="33">
        <v>4</v>
      </c>
      <c r="C21" s="35" t="s">
        <v>38</v>
      </c>
      <c r="D21" s="49" t="s">
        <v>34</v>
      </c>
      <c r="E21" s="49" t="s">
        <v>41</v>
      </c>
      <c r="F21" s="36" t="s">
        <v>32</v>
      </c>
      <c r="G21" s="36" t="s">
        <v>19</v>
      </c>
      <c r="H21" s="50">
        <v>80000</v>
      </c>
      <c r="I21" s="51">
        <v>7400.87</v>
      </c>
      <c r="J21" s="50">
        <f t="shared" si="0"/>
        <v>2296</v>
      </c>
      <c r="K21" s="50">
        <f t="shared" si="1"/>
        <v>5680</v>
      </c>
      <c r="L21" s="50">
        <v>920</v>
      </c>
      <c r="M21" s="50">
        <f t="shared" si="2"/>
        <v>2432</v>
      </c>
      <c r="N21" s="50">
        <f t="shared" si="3"/>
        <v>5672</v>
      </c>
      <c r="O21" s="50">
        <f t="shared" si="4"/>
        <v>17000</v>
      </c>
      <c r="P21" s="50">
        <v>25</v>
      </c>
      <c r="Q21" s="50">
        <f t="shared" si="5"/>
        <v>12153.87</v>
      </c>
      <c r="R21" s="50">
        <f t="shared" si="6"/>
        <v>67846.13</v>
      </c>
      <c r="T21" s="18"/>
    </row>
    <row r="22" spans="2:20" s="8" customFormat="1" ht="80.099999999999994" customHeight="1" x14ac:dyDescent="0.25">
      <c r="B22" s="33">
        <v>5</v>
      </c>
      <c r="C22" s="35" t="s">
        <v>42</v>
      </c>
      <c r="D22" s="49" t="s">
        <v>43</v>
      </c>
      <c r="E22" s="49" t="s">
        <v>22</v>
      </c>
      <c r="F22" s="36" t="s">
        <v>32</v>
      </c>
      <c r="G22" s="36" t="s">
        <v>19</v>
      </c>
      <c r="H22" s="50">
        <v>55000</v>
      </c>
      <c r="I22" s="51">
        <v>7400.87</v>
      </c>
      <c r="J22" s="50">
        <f t="shared" si="0"/>
        <v>1578.5</v>
      </c>
      <c r="K22" s="50">
        <f t="shared" si="1"/>
        <v>3905</v>
      </c>
      <c r="L22" s="50">
        <v>920</v>
      </c>
      <c r="M22" s="50">
        <f t="shared" si="2"/>
        <v>1672</v>
      </c>
      <c r="N22" s="50">
        <f t="shared" si="3"/>
        <v>3899.5</v>
      </c>
      <c r="O22" s="50">
        <f t="shared" si="4"/>
        <v>11975</v>
      </c>
      <c r="P22" s="50">
        <v>25</v>
      </c>
      <c r="Q22" s="50">
        <f t="shared" si="5"/>
        <v>10676.37</v>
      </c>
      <c r="R22" s="50">
        <f t="shared" si="6"/>
        <v>44323.63</v>
      </c>
      <c r="T22" s="18"/>
    </row>
    <row r="23" spans="2:20" s="8" customFormat="1" ht="80.099999999999994" customHeight="1" x14ac:dyDescent="0.25">
      <c r="B23" s="33">
        <v>6</v>
      </c>
      <c r="C23" s="35" t="s">
        <v>45</v>
      </c>
      <c r="D23" s="49" t="s">
        <v>46</v>
      </c>
      <c r="E23" s="49" t="s">
        <v>47</v>
      </c>
      <c r="F23" s="36" t="s">
        <v>32</v>
      </c>
      <c r="G23" s="36" t="s">
        <v>18</v>
      </c>
      <c r="H23" s="50">
        <v>45000</v>
      </c>
      <c r="I23" s="51">
        <v>7400.87</v>
      </c>
      <c r="J23" s="50">
        <f t="shared" si="0"/>
        <v>1291.5</v>
      </c>
      <c r="K23" s="50">
        <f t="shared" si="1"/>
        <v>3195</v>
      </c>
      <c r="L23" s="50">
        <v>920</v>
      </c>
      <c r="M23" s="50">
        <f t="shared" si="2"/>
        <v>1368</v>
      </c>
      <c r="N23" s="50">
        <f t="shared" si="3"/>
        <v>3190.5</v>
      </c>
      <c r="O23" s="50">
        <f t="shared" si="4"/>
        <v>9965</v>
      </c>
      <c r="P23" s="50">
        <v>25</v>
      </c>
      <c r="Q23" s="50">
        <f t="shared" si="5"/>
        <v>10085.370000000001</v>
      </c>
      <c r="R23" s="50">
        <f t="shared" si="6"/>
        <v>34914.629999999997</v>
      </c>
      <c r="T23" s="18"/>
    </row>
    <row r="24" spans="2:20" ht="39" customHeight="1" x14ac:dyDescent="0.25">
      <c r="B24" s="57" t="s">
        <v>16</v>
      </c>
      <c r="C24" s="57"/>
      <c r="D24" s="57"/>
      <c r="E24" s="57"/>
      <c r="F24" s="57"/>
      <c r="G24" s="58"/>
      <c r="H24" s="52">
        <f>SUM(H17:H23)</f>
        <v>440000</v>
      </c>
      <c r="I24" s="52">
        <f>SUM(I17:I23)</f>
        <v>42843.41</v>
      </c>
      <c r="J24" s="52">
        <f>SUM(J17:J23)</f>
        <v>12628</v>
      </c>
      <c r="K24" s="52">
        <f>SUM(K17:K23)</f>
        <v>31240</v>
      </c>
      <c r="L24" s="52">
        <f>SUM(L18:L23)</f>
        <v>5750</v>
      </c>
      <c r="M24" s="52">
        <f t="shared" ref="M24:Q24" si="7">SUM(M17:M23)</f>
        <v>13376</v>
      </c>
      <c r="N24" s="52">
        <f t="shared" si="7"/>
        <v>31196</v>
      </c>
      <c r="O24" s="52">
        <f t="shared" si="7"/>
        <v>94190</v>
      </c>
      <c r="P24" s="52">
        <f t="shared" si="7"/>
        <v>150</v>
      </c>
      <c r="Q24" s="52">
        <f t="shared" si="7"/>
        <v>68997.41</v>
      </c>
      <c r="R24" s="52">
        <f>SUM(R18:R23)</f>
        <v>371002.59</v>
      </c>
    </row>
    <row r="25" spans="2:20" ht="24.95" customHeight="1" x14ac:dyDescent="0.25">
      <c r="H25" s="13"/>
      <c r="O25" s="6"/>
      <c r="P25" s="6"/>
      <c r="Q25" s="6"/>
      <c r="R25" s="6"/>
    </row>
    <row r="26" spans="2:20" ht="52.5" customHeight="1" x14ac:dyDescent="0.25"/>
    <row r="27" spans="2:20" ht="24" customHeight="1" x14ac:dyDescent="0.25">
      <c r="F27" s="5" t="s">
        <v>40</v>
      </c>
    </row>
    <row r="28" spans="2:20" ht="9" customHeight="1" x14ac:dyDescent="0.25">
      <c r="I28" s="24"/>
    </row>
    <row r="29" spans="2:20" ht="36.75" customHeight="1" x14ac:dyDescent="0.7">
      <c r="B29" s="80" t="s">
        <v>50</v>
      </c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</row>
    <row r="30" spans="2:20" ht="33.75" customHeight="1" x14ac:dyDescent="0.25">
      <c r="B30" s="82" t="s">
        <v>31</v>
      </c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</row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4">
      <c r="I38" s="26"/>
    </row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</sheetData>
  <mergeCells count="23">
    <mergeCell ref="B13:R13"/>
    <mergeCell ref="B29:R29"/>
    <mergeCell ref="B30:R30"/>
    <mergeCell ref="B6:R7"/>
    <mergeCell ref="B8:R8"/>
    <mergeCell ref="B9:R9"/>
    <mergeCell ref="B10:R10"/>
    <mergeCell ref="B12:R12"/>
    <mergeCell ref="B24:G24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</mergeCells>
  <printOptions horizontalCentered="1"/>
  <pageMargins left="0.23622047244094491" right="0.23622047244094491" top="0.74803149606299213" bottom="1.1417322834645669" header="0.31496062992125984" footer="0.31496062992125984"/>
  <pageSetup paperSize="5" scale="45" fitToHeight="200" orientation="landscape" r:id="rId1"/>
  <headerFooter>
    <oddFooter>&amp;R&amp;"-,Bold"&amp;P -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view="pageBreakPreview" topLeftCell="D1" zoomScaleNormal="100" zoomScaleSheetLayoutView="100" workbookViewId="0">
      <selection activeCell="J14" sqref="J14:O14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4" customWidth="1"/>
    <col min="3" max="3" width="40" style="2" customWidth="1"/>
    <col min="4" max="4" width="38.42578125" style="2" customWidth="1"/>
    <col min="5" max="5" width="32.7109375" style="2" customWidth="1"/>
    <col min="6" max="6" width="15.28515625" style="5" customWidth="1"/>
    <col min="7" max="7" width="14.7109375" style="5" customWidth="1"/>
    <col min="8" max="8" width="23.5703125" style="3" customWidth="1"/>
    <col min="9" max="9" width="18.85546875" style="2" customWidth="1"/>
    <col min="10" max="10" width="21.42578125" style="2" customWidth="1"/>
    <col min="11" max="11" width="20.7109375" style="2" customWidth="1"/>
    <col min="12" max="12" width="17" style="4" customWidth="1"/>
    <col min="13" max="14" width="20.7109375" style="2" customWidth="1"/>
    <col min="15" max="15" width="18.5703125" style="2" customWidth="1"/>
    <col min="16" max="16" width="16.85546875" style="2" customWidth="1"/>
    <col min="17" max="17" width="20.7109375" style="2" customWidth="1"/>
    <col min="18" max="18" width="25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</row>
    <row r="7" spans="2:18" s="8" customFormat="1" ht="20.100000000000001" customHeight="1" x14ac:dyDescent="0.25"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</row>
    <row r="8" spans="2:18" s="8" customFormat="1" ht="20.100000000000001" customHeight="1" x14ac:dyDescent="0.25"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</row>
    <row r="9" spans="2:18" s="8" customFormat="1" ht="34.5" customHeight="1" x14ac:dyDescent="0.25"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</row>
    <row r="10" spans="2:18" s="8" customFormat="1" ht="50.25" customHeight="1" x14ac:dyDescent="0.75">
      <c r="B10" s="84" t="s">
        <v>51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3.75" customHeight="1" x14ac:dyDescent="0.45">
      <c r="B12" s="86" t="s">
        <v>49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2:18" s="8" customFormat="1" ht="5.25" customHeight="1" x14ac:dyDescent="0.25">
      <c r="B13" s="72"/>
      <c r="C13" s="72"/>
      <c r="D13" s="72"/>
      <c r="E13" s="73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</row>
    <row r="14" spans="2:18" s="1" customFormat="1" ht="20.100000000000001" customHeight="1" x14ac:dyDescent="0.2">
      <c r="B14" s="59" t="s">
        <v>7</v>
      </c>
      <c r="C14" s="59" t="s">
        <v>10</v>
      </c>
      <c r="D14" s="65" t="s">
        <v>21</v>
      </c>
      <c r="E14" s="45"/>
      <c r="F14" s="67" t="s">
        <v>1</v>
      </c>
      <c r="G14" s="61" t="s">
        <v>17</v>
      </c>
      <c r="H14" s="70" t="s">
        <v>26</v>
      </c>
      <c r="I14" s="59" t="s">
        <v>13</v>
      </c>
      <c r="J14" s="61" t="s">
        <v>15</v>
      </c>
      <c r="K14" s="61"/>
      <c r="L14" s="61"/>
      <c r="M14" s="61"/>
      <c r="N14" s="61"/>
      <c r="O14" s="61"/>
      <c r="P14" s="46"/>
      <c r="Q14" s="46" t="s">
        <v>0</v>
      </c>
      <c r="R14" s="59" t="s">
        <v>14</v>
      </c>
    </row>
    <row r="15" spans="2:18" s="1" customFormat="1" ht="20.100000000000001" customHeight="1" x14ac:dyDescent="0.2">
      <c r="B15" s="59"/>
      <c r="C15" s="59"/>
      <c r="D15" s="65"/>
      <c r="E15" s="17" t="s">
        <v>24</v>
      </c>
      <c r="F15" s="67"/>
      <c r="G15" s="61"/>
      <c r="H15" s="70"/>
      <c r="I15" s="59"/>
      <c r="J15" s="62" t="s">
        <v>2</v>
      </c>
      <c r="K15" s="62"/>
      <c r="L15" s="62" t="s">
        <v>11</v>
      </c>
      <c r="M15" s="64" t="s">
        <v>9</v>
      </c>
      <c r="N15" s="64"/>
      <c r="O15" s="62" t="s">
        <v>8</v>
      </c>
      <c r="P15" s="47" t="s">
        <v>25</v>
      </c>
      <c r="Q15" s="62" t="s">
        <v>12</v>
      </c>
      <c r="R15" s="59"/>
    </row>
    <row r="16" spans="2:18" s="1" customFormat="1" ht="20.100000000000001" customHeight="1" x14ac:dyDescent="0.2">
      <c r="B16" s="60"/>
      <c r="C16" s="60"/>
      <c r="D16" s="66"/>
      <c r="E16" s="16"/>
      <c r="F16" s="68"/>
      <c r="G16" s="69"/>
      <c r="H16" s="71"/>
      <c r="I16" s="60"/>
      <c r="J16" s="12" t="s">
        <v>3</v>
      </c>
      <c r="K16" s="12" t="s">
        <v>4</v>
      </c>
      <c r="L16" s="63"/>
      <c r="M16" s="12" t="s">
        <v>5</v>
      </c>
      <c r="N16" s="12" t="s">
        <v>6</v>
      </c>
      <c r="O16" s="63"/>
      <c r="P16" s="48" t="s">
        <v>20</v>
      </c>
      <c r="Q16" s="63"/>
      <c r="R16" s="60"/>
    </row>
    <row r="17" spans="2:20" s="8" customFormat="1" ht="24.95" customHeight="1" x14ac:dyDescent="0.35">
      <c r="B17" s="28" t="s">
        <v>22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2:20" s="8" customFormat="1" ht="80.099999999999994" customHeight="1" x14ac:dyDescent="0.25">
      <c r="B18" s="33">
        <v>1</v>
      </c>
      <c r="C18" s="35" t="s">
        <v>35</v>
      </c>
      <c r="D18" s="49" t="s">
        <v>27</v>
      </c>
      <c r="E18" s="49" t="s">
        <v>39</v>
      </c>
      <c r="F18" s="36" t="s">
        <v>32</v>
      </c>
      <c r="G18" s="36" t="s">
        <v>18</v>
      </c>
      <c r="H18" s="50">
        <v>100000</v>
      </c>
      <c r="I18" s="51">
        <v>8577.06</v>
      </c>
      <c r="J18" s="50">
        <f>H18*2.87%</f>
        <v>2870</v>
      </c>
      <c r="K18" s="50">
        <f>H18*7.1%</f>
        <v>7100</v>
      </c>
      <c r="L18" s="50">
        <f>H18*1.15%</f>
        <v>1150</v>
      </c>
      <c r="M18" s="50">
        <f>H18*3.04%</f>
        <v>3040</v>
      </c>
      <c r="N18" s="50">
        <f>H18*7.09%</f>
        <v>7090</v>
      </c>
      <c r="O18" s="50">
        <f>J18+K18+L18+M18+N18</f>
        <v>21250</v>
      </c>
      <c r="P18" s="50">
        <v>25</v>
      </c>
      <c r="Q18" s="50">
        <f>I18+J18+M18+P18</f>
        <v>14512.06</v>
      </c>
      <c r="R18" s="50">
        <f>H18-Q18</f>
        <v>85487.94</v>
      </c>
      <c r="T18" s="18"/>
    </row>
    <row r="19" spans="2:20" s="8" customFormat="1" ht="80.099999999999994" customHeight="1" x14ac:dyDescent="0.25">
      <c r="B19" s="33">
        <v>2</v>
      </c>
      <c r="C19" s="35" t="s">
        <v>36</v>
      </c>
      <c r="D19" s="49" t="s">
        <v>28</v>
      </c>
      <c r="E19" s="49" t="s">
        <v>23</v>
      </c>
      <c r="F19" s="36" t="s">
        <v>32</v>
      </c>
      <c r="G19" s="36" t="s">
        <v>18</v>
      </c>
      <c r="H19" s="50">
        <v>100000</v>
      </c>
      <c r="I19" s="51">
        <v>8577.06</v>
      </c>
      <c r="J19" s="50">
        <f t="shared" ref="J19:J23" si="0">H19*2.87%</f>
        <v>2870</v>
      </c>
      <c r="K19" s="50">
        <f t="shared" ref="K19:K23" si="1">H19*7.1%</f>
        <v>7100</v>
      </c>
      <c r="L19" s="50">
        <f>H19*1.15%</f>
        <v>1150</v>
      </c>
      <c r="M19" s="50">
        <f t="shared" ref="M19:M23" si="2">H19*3.04%</f>
        <v>3040</v>
      </c>
      <c r="N19" s="50">
        <f t="shared" ref="N19:N23" si="3">H19*7.09%</f>
        <v>7090</v>
      </c>
      <c r="O19" s="50">
        <f t="shared" ref="O19:O23" si="4">J19+K19+L19+M19+N19</f>
        <v>21250</v>
      </c>
      <c r="P19" s="50">
        <v>25</v>
      </c>
      <c r="Q19" s="50">
        <f t="shared" ref="Q19:Q23" si="5">I19+J19+M19+P19</f>
        <v>14512.06</v>
      </c>
      <c r="R19" s="50">
        <f t="shared" ref="R19:R23" si="6">H19-Q19</f>
        <v>85487.94</v>
      </c>
      <c r="T19" s="18"/>
    </row>
    <row r="20" spans="2:20" s="8" customFormat="1" ht="80.099999999999994" customHeight="1" x14ac:dyDescent="0.25">
      <c r="B20" s="33">
        <v>3</v>
      </c>
      <c r="C20" s="35" t="s">
        <v>37</v>
      </c>
      <c r="D20" s="49" t="s">
        <v>29</v>
      </c>
      <c r="E20" s="49" t="s">
        <v>22</v>
      </c>
      <c r="F20" s="36" t="s">
        <v>32</v>
      </c>
      <c r="G20" s="36" t="s">
        <v>19</v>
      </c>
      <c r="H20" s="50">
        <v>60000</v>
      </c>
      <c r="I20" s="51">
        <v>3486.68</v>
      </c>
      <c r="J20" s="50">
        <f t="shared" si="0"/>
        <v>1722</v>
      </c>
      <c r="K20" s="50">
        <f t="shared" si="1"/>
        <v>4260</v>
      </c>
      <c r="L20" s="50">
        <f>H20*1.15%</f>
        <v>690</v>
      </c>
      <c r="M20" s="50">
        <f t="shared" si="2"/>
        <v>1824</v>
      </c>
      <c r="N20" s="50">
        <f t="shared" si="3"/>
        <v>4254</v>
      </c>
      <c r="O20" s="50">
        <f t="shared" si="4"/>
        <v>12750</v>
      </c>
      <c r="P20" s="50">
        <v>25</v>
      </c>
      <c r="Q20" s="50">
        <f t="shared" si="5"/>
        <v>7057.68</v>
      </c>
      <c r="R20" s="50">
        <f t="shared" si="6"/>
        <v>52942.32</v>
      </c>
      <c r="T20" s="18"/>
    </row>
    <row r="21" spans="2:20" s="8" customFormat="1" ht="80.099999999999994" customHeight="1" x14ac:dyDescent="0.25">
      <c r="B21" s="33">
        <v>4</v>
      </c>
      <c r="C21" s="35" t="s">
        <v>38</v>
      </c>
      <c r="D21" s="49" t="s">
        <v>34</v>
      </c>
      <c r="E21" s="49" t="s">
        <v>41</v>
      </c>
      <c r="F21" s="36" t="s">
        <v>32</v>
      </c>
      <c r="G21" s="36" t="s">
        <v>19</v>
      </c>
      <c r="H21" s="50">
        <v>80000</v>
      </c>
      <c r="I21" s="51">
        <v>7400.87</v>
      </c>
      <c r="J21" s="50">
        <f t="shared" si="0"/>
        <v>2296</v>
      </c>
      <c r="K21" s="50">
        <f t="shared" si="1"/>
        <v>5680</v>
      </c>
      <c r="L21" s="50">
        <v>920</v>
      </c>
      <c r="M21" s="50">
        <f t="shared" si="2"/>
        <v>2432</v>
      </c>
      <c r="N21" s="50">
        <f t="shared" si="3"/>
        <v>5672</v>
      </c>
      <c r="O21" s="50">
        <f t="shared" si="4"/>
        <v>17000</v>
      </c>
      <c r="P21" s="50">
        <v>25</v>
      </c>
      <c r="Q21" s="50">
        <f t="shared" si="5"/>
        <v>12153.87</v>
      </c>
      <c r="R21" s="50">
        <f t="shared" si="6"/>
        <v>67846.13</v>
      </c>
      <c r="T21" s="18"/>
    </row>
    <row r="22" spans="2:20" s="8" customFormat="1" ht="80.099999999999994" customHeight="1" x14ac:dyDescent="0.25">
      <c r="B22" s="33">
        <v>5</v>
      </c>
      <c r="C22" s="35" t="s">
        <v>42</v>
      </c>
      <c r="D22" s="49" t="s">
        <v>43</v>
      </c>
      <c r="E22" s="49" t="s">
        <v>22</v>
      </c>
      <c r="F22" s="36" t="s">
        <v>32</v>
      </c>
      <c r="G22" s="36" t="s">
        <v>19</v>
      </c>
      <c r="H22" s="50">
        <v>55000</v>
      </c>
      <c r="I22" s="51">
        <v>7400.87</v>
      </c>
      <c r="J22" s="50">
        <f t="shared" si="0"/>
        <v>1578.5</v>
      </c>
      <c r="K22" s="50">
        <f t="shared" si="1"/>
        <v>3905</v>
      </c>
      <c r="L22" s="50">
        <v>920</v>
      </c>
      <c r="M22" s="50">
        <f t="shared" si="2"/>
        <v>1672</v>
      </c>
      <c r="N22" s="50">
        <f t="shared" si="3"/>
        <v>3899.5</v>
      </c>
      <c r="O22" s="50">
        <f t="shared" si="4"/>
        <v>11975</v>
      </c>
      <c r="P22" s="50">
        <v>25</v>
      </c>
      <c r="Q22" s="50">
        <f t="shared" si="5"/>
        <v>10676.37</v>
      </c>
      <c r="R22" s="50">
        <f t="shared" si="6"/>
        <v>44323.63</v>
      </c>
      <c r="T22" s="18"/>
    </row>
    <row r="23" spans="2:20" s="8" customFormat="1" ht="80.099999999999994" customHeight="1" x14ac:dyDescent="0.25">
      <c r="B23" s="33">
        <v>6</v>
      </c>
      <c r="C23" s="35" t="s">
        <v>45</v>
      </c>
      <c r="D23" s="49" t="s">
        <v>46</v>
      </c>
      <c r="E23" s="49" t="s">
        <v>47</v>
      </c>
      <c r="F23" s="36" t="s">
        <v>32</v>
      </c>
      <c r="G23" s="36" t="s">
        <v>18</v>
      </c>
      <c r="H23" s="50">
        <v>45000</v>
      </c>
      <c r="I23" s="51">
        <v>7400.87</v>
      </c>
      <c r="J23" s="50">
        <f t="shared" si="0"/>
        <v>1291.5</v>
      </c>
      <c r="K23" s="50">
        <f t="shared" si="1"/>
        <v>3195</v>
      </c>
      <c r="L23" s="50">
        <v>920</v>
      </c>
      <c r="M23" s="50">
        <f t="shared" si="2"/>
        <v>1368</v>
      </c>
      <c r="N23" s="50">
        <f t="shared" si="3"/>
        <v>3190.5</v>
      </c>
      <c r="O23" s="50">
        <f t="shared" si="4"/>
        <v>9965</v>
      </c>
      <c r="P23" s="50">
        <v>25</v>
      </c>
      <c r="Q23" s="50">
        <f t="shared" si="5"/>
        <v>10085.370000000001</v>
      </c>
      <c r="R23" s="50">
        <f t="shared" si="6"/>
        <v>34914.629999999997</v>
      </c>
      <c r="T23" s="18"/>
    </row>
    <row r="24" spans="2:20" ht="39" customHeight="1" x14ac:dyDescent="0.25">
      <c r="B24" s="57" t="s">
        <v>16</v>
      </c>
      <c r="C24" s="57"/>
      <c r="D24" s="57"/>
      <c r="E24" s="57"/>
      <c r="F24" s="57"/>
      <c r="G24" s="58"/>
      <c r="H24" s="52">
        <f>SUM(H17:H23)</f>
        <v>440000</v>
      </c>
      <c r="I24" s="52">
        <f>SUM(I17:I23)</f>
        <v>42843.41</v>
      </c>
      <c r="J24" s="52">
        <f>SUM(J17:J23)</f>
        <v>12628</v>
      </c>
      <c r="K24" s="52">
        <f>SUM(K17:K23)</f>
        <v>31240</v>
      </c>
      <c r="L24" s="52">
        <f>SUM(L18:L23)</f>
        <v>5750</v>
      </c>
      <c r="M24" s="52">
        <f t="shared" ref="M24:Q24" si="7">SUM(M17:M23)</f>
        <v>13376</v>
      </c>
      <c r="N24" s="52">
        <f t="shared" si="7"/>
        <v>31196</v>
      </c>
      <c r="O24" s="52">
        <f t="shared" si="7"/>
        <v>94190</v>
      </c>
      <c r="P24" s="52">
        <f t="shared" si="7"/>
        <v>150</v>
      </c>
      <c r="Q24" s="52">
        <f t="shared" si="7"/>
        <v>68997.41</v>
      </c>
      <c r="R24" s="52">
        <f>SUM(R18:R23)</f>
        <v>371002.59</v>
      </c>
    </row>
    <row r="25" spans="2:20" ht="24.95" customHeight="1" x14ac:dyDescent="0.25">
      <c r="H25" s="13"/>
      <c r="O25" s="6"/>
      <c r="P25" s="6"/>
      <c r="Q25" s="6"/>
      <c r="R25" s="6"/>
    </row>
    <row r="26" spans="2:20" ht="52.5" customHeight="1" x14ac:dyDescent="0.25"/>
    <row r="27" spans="2:20" ht="24" customHeight="1" x14ac:dyDescent="0.25">
      <c r="F27" s="5" t="s">
        <v>40</v>
      </c>
    </row>
    <row r="28" spans="2:20" ht="9" customHeight="1" x14ac:dyDescent="0.25">
      <c r="I28" s="24"/>
    </row>
    <row r="29" spans="2:20" ht="36.75" customHeight="1" x14ac:dyDescent="0.7">
      <c r="B29" s="80" t="s">
        <v>50</v>
      </c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</row>
    <row r="30" spans="2:20" ht="33.75" customHeight="1" x14ac:dyDescent="0.25">
      <c r="B30" s="82" t="s">
        <v>31</v>
      </c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</row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4">
      <c r="I38" s="26"/>
    </row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</sheetData>
  <mergeCells count="23">
    <mergeCell ref="H14:H16"/>
    <mergeCell ref="B6:R7"/>
    <mergeCell ref="B8:R8"/>
    <mergeCell ref="B9:R9"/>
    <mergeCell ref="B10:R10"/>
    <mergeCell ref="B12:R12"/>
    <mergeCell ref="B13:R13"/>
    <mergeCell ref="B24:G24"/>
    <mergeCell ref="B29:R29"/>
    <mergeCell ref="B30:R30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</mergeCells>
  <printOptions horizontalCentered="1"/>
  <pageMargins left="0.23622047244094491" right="0.23622047244094491" top="0.74803149606299213" bottom="1.1417322834645669" header="0.31496062992125984" footer="0.31496062992125984"/>
  <pageSetup paperSize="5" scale="45" fitToHeight="200" orientation="landscape" r:id="rId1"/>
  <headerFooter>
    <oddFooter>&amp;R&amp;"-,Bold"&amp;P -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tabSelected="1" view="pageBreakPreview" topLeftCell="B22" zoomScaleNormal="100" zoomScaleSheetLayoutView="100" workbookViewId="0">
      <selection activeCell="E26" sqref="E26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4" customWidth="1"/>
    <col min="3" max="3" width="40" style="2" customWidth="1"/>
    <col min="4" max="4" width="38.42578125" style="2" customWidth="1"/>
    <col min="5" max="5" width="32.7109375" style="2" customWidth="1"/>
    <col min="6" max="6" width="15.28515625" style="5" customWidth="1"/>
    <col min="7" max="7" width="14.7109375" style="5" customWidth="1"/>
    <col min="8" max="8" width="23.5703125" style="3" customWidth="1"/>
    <col min="9" max="9" width="18.85546875" style="2" customWidth="1"/>
    <col min="10" max="10" width="21.42578125" style="2" customWidth="1"/>
    <col min="11" max="11" width="20.7109375" style="2" customWidth="1"/>
    <col min="12" max="12" width="17" style="4" customWidth="1"/>
    <col min="13" max="14" width="20.7109375" style="2" customWidth="1"/>
    <col min="15" max="15" width="18.5703125" style="2" customWidth="1"/>
    <col min="16" max="16" width="16.85546875" style="2" customWidth="1"/>
    <col min="17" max="17" width="20.7109375" style="2" customWidth="1"/>
    <col min="18" max="18" width="25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</row>
    <row r="7" spans="2:18" s="8" customFormat="1" ht="20.100000000000001" customHeight="1" x14ac:dyDescent="0.25"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</row>
    <row r="8" spans="2:18" s="8" customFormat="1" ht="20.100000000000001" customHeight="1" x14ac:dyDescent="0.25"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</row>
    <row r="9" spans="2:18" s="8" customFormat="1" ht="48" customHeight="1" x14ac:dyDescent="0.25"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</row>
    <row r="10" spans="2:18" s="8" customFormat="1" ht="50.25" customHeight="1" x14ac:dyDescent="0.75">
      <c r="B10" s="84" t="s">
        <v>52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3.75" customHeight="1" x14ac:dyDescent="0.45">
      <c r="B12" s="86" t="s">
        <v>49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2:18" s="8" customFormat="1" ht="5.25" customHeight="1" x14ac:dyDescent="0.25">
      <c r="B13" s="72"/>
      <c r="C13" s="72"/>
      <c r="D13" s="72"/>
      <c r="E13" s="73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</row>
    <row r="14" spans="2:18" s="1" customFormat="1" ht="20.100000000000001" customHeight="1" x14ac:dyDescent="0.2">
      <c r="B14" s="59" t="s">
        <v>7</v>
      </c>
      <c r="C14" s="59" t="s">
        <v>10</v>
      </c>
      <c r="D14" s="65" t="s">
        <v>21</v>
      </c>
      <c r="E14" s="53"/>
      <c r="F14" s="67" t="s">
        <v>1</v>
      </c>
      <c r="G14" s="61" t="s">
        <v>17</v>
      </c>
      <c r="H14" s="70" t="s">
        <v>26</v>
      </c>
      <c r="I14" s="59" t="s">
        <v>13</v>
      </c>
      <c r="J14" s="61" t="s">
        <v>15</v>
      </c>
      <c r="K14" s="61"/>
      <c r="L14" s="61"/>
      <c r="M14" s="61"/>
      <c r="N14" s="61"/>
      <c r="O14" s="61"/>
      <c r="P14" s="54"/>
      <c r="Q14" s="54" t="s">
        <v>0</v>
      </c>
      <c r="R14" s="59" t="s">
        <v>14</v>
      </c>
    </row>
    <row r="15" spans="2:18" s="1" customFormat="1" ht="20.100000000000001" customHeight="1" x14ac:dyDescent="0.2">
      <c r="B15" s="59"/>
      <c r="C15" s="59"/>
      <c r="D15" s="65"/>
      <c r="E15" s="17" t="s">
        <v>24</v>
      </c>
      <c r="F15" s="67"/>
      <c r="G15" s="61"/>
      <c r="H15" s="70"/>
      <c r="I15" s="59"/>
      <c r="J15" s="62" t="s">
        <v>2</v>
      </c>
      <c r="K15" s="62"/>
      <c r="L15" s="62" t="s">
        <v>11</v>
      </c>
      <c r="M15" s="64" t="s">
        <v>9</v>
      </c>
      <c r="N15" s="64"/>
      <c r="O15" s="62" t="s">
        <v>8</v>
      </c>
      <c r="P15" s="55" t="s">
        <v>25</v>
      </c>
      <c r="Q15" s="62" t="s">
        <v>12</v>
      </c>
      <c r="R15" s="59"/>
    </row>
    <row r="16" spans="2:18" s="1" customFormat="1" ht="20.100000000000001" customHeight="1" x14ac:dyDescent="0.2">
      <c r="B16" s="60"/>
      <c r="C16" s="60"/>
      <c r="D16" s="66"/>
      <c r="E16" s="16"/>
      <c r="F16" s="68"/>
      <c r="G16" s="69"/>
      <c r="H16" s="71"/>
      <c r="I16" s="60"/>
      <c r="J16" s="12" t="s">
        <v>3</v>
      </c>
      <c r="K16" s="12" t="s">
        <v>4</v>
      </c>
      <c r="L16" s="63"/>
      <c r="M16" s="12" t="s">
        <v>5</v>
      </c>
      <c r="N16" s="12" t="s">
        <v>6</v>
      </c>
      <c r="O16" s="63"/>
      <c r="P16" s="56" t="s">
        <v>20</v>
      </c>
      <c r="Q16" s="63"/>
      <c r="R16" s="60"/>
    </row>
    <row r="17" spans="2:20" s="8" customFormat="1" ht="24.95" customHeight="1" x14ac:dyDescent="0.35">
      <c r="B17" s="28" t="s">
        <v>22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2:20" s="8" customFormat="1" ht="80.099999999999994" customHeight="1" x14ac:dyDescent="0.25">
      <c r="B18" s="33">
        <v>1</v>
      </c>
      <c r="C18" s="35" t="s">
        <v>35</v>
      </c>
      <c r="D18" s="49" t="s">
        <v>27</v>
      </c>
      <c r="E18" s="49" t="s">
        <v>39</v>
      </c>
      <c r="F18" s="36" t="s">
        <v>32</v>
      </c>
      <c r="G18" s="36" t="s">
        <v>18</v>
      </c>
      <c r="H18" s="50">
        <v>100000</v>
      </c>
      <c r="I18" s="51">
        <v>12105.44</v>
      </c>
      <c r="J18" s="50">
        <f>H18*2.87%</f>
        <v>2870</v>
      </c>
      <c r="K18" s="50">
        <f>H18*7.1%</f>
        <v>7100</v>
      </c>
      <c r="L18" s="50">
        <f>H18*1.15%</f>
        <v>1150</v>
      </c>
      <c r="M18" s="50">
        <f>H18*3.04%</f>
        <v>3040</v>
      </c>
      <c r="N18" s="50">
        <f>H18*7.09%</f>
        <v>7090</v>
      </c>
      <c r="O18" s="50">
        <f>J18+K18+L18+M18+N18</f>
        <v>21250</v>
      </c>
      <c r="P18" s="50">
        <v>25</v>
      </c>
      <c r="Q18" s="50">
        <f>I18+J18+M18+P18</f>
        <v>18040.439999999999</v>
      </c>
      <c r="R18" s="50">
        <f>H18-Q18</f>
        <v>81959.56</v>
      </c>
      <c r="T18" s="18"/>
    </row>
    <row r="19" spans="2:20" s="8" customFormat="1" ht="80.099999999999994" customHeight="1" x14ac:dyDescent="0.25">
      <c r="B19" s="33">
        <v>2</v>
      </c>
      <c r="C19" s="35" t="s">
        <v>36</v>
      </c>
      <c r="D19" s="49" t="s">
        <v>28</v>
      </c>
      <c r="E19" s="49" t="s">
        <v>23</v>
      </c>
      <c r="F19" s="36" t="s">
        <v>32</v>
      </c>
      <c r="G19" s="36" t="s">
        <v>18</v>
      </c>
      <c r="H19" s="50">
        <v>100000</v>
      </c>
      <c r="I19" s="51">
        <v>12105.44</v>
      </c>
      <c r="J19" s="50">
        <f t="shared" ref="J19:J23" si="0">H19*2.87%</f>
        <v>2870</v>
      </c>
      <c r="K19" s="50">
        <f t="shared" ref="K19:K23" si="1">H19*7.1%</f>
        <v>7100</v>
      </c>
      <c r="L19" s="50">
        <f>H19*1.15%</f>
        <v>1150</v>
      </c>
      <c r="M19" s="50">
        <f t="shared" ref="M19:M23" si="2">H19*3.04%</f>
        <v>3040</v>
      </c>
      <c r="N19" s="50">
        <f t="shared" ref="N19:N23" si="3">H19*7.09%</f>
        <v>7090</v>
      </c>
      <c r="O19" s="50">
        <f t="shared" ref="O19:O23" si="4">J19+K19+L19+M19+N19</f>
        <v>21250</v>
      </c>
      <c r="P19" s="50">
        <v>25</v>
      </c>
      <c r="Q19" s="50">
        <f t="shared" ref="Q19:Q23" si="5">I19+J19+M19+P19</f>
        <v>18040.439999999999</v>
      </c>
      <c r="R19" s="50">
        <f t="shared" ref="R19:R23" si="6">H19-Q19</f>
        <v>81959.56</v>
      </c>
      <c r="T19" s="18"/>
    </row>
    <row r="20" spans="2:20" s="8" customFormat="1" ht="80.099999999999994" customHeight="1" x14ac:dyDescent="0.25">
      <c r="B20" s="33">
        <v>3</v>
      </c>
      <c r="C20" s="35" t="s">
        <v>37</v>
      </c>
      <c r="D20" s="49" t="s">
        <v>29</v>
      </c>
      <c r="E20" s="49" t="s">
        <v>22</v>
      </c>
      <c r="F20" s="36" t="s">
        <v>32</v>
      </c>
      <c r="G20" s="36" t="s">
        <v>19</v>
      </c>
      <c r="H20" s="50">
        <v>60000</v>
      </c>
      <c r="I20" s="51">
        <v>3486.65</v>
      </c>
      <c r="J20" s="50">
        <f t="shared" si="0"/>
        <v>1722</v>
      </c>
      <c r="K20" s="50">
        <f t="shared" si="1"/>
        <v>4260</v>
      </c>
      <c r="L20" s="50">
        <f>H20*1.15%</f>
        <v>690</v>
      </c>
      <c r="M20" s="50">
        <f t="shared" si="2"/>
        <v>1824</v>
      </c>
      <c r="N20" s="50">
        <f t="shared" si="3"/>
        <v>4254</v>
      </c>
      <c r="O20" s="50">
        <f t="shared" si="4"/>
        <v>12750</v>
      </c>
      <c r="P20" s="50">
        <v>25</v>
      </c>
      <c r="Q20" s="50">
        <f t="shared" si="5"/>
        <v>7057.65</v>
      </c>
      <c r="R20" s="50">
        <f t="shared" si="6"/>
        <v>52942.35</v>
      </c>
      <c r="T20" s="18"/>
    </row>
    <row r="21" spans="2:20" s="8" customFormat="1" ht="80.099999999999994" customHeight="1" x14ac:dyDescent="0.25">
      <c r="B21" s="33">
        <v>4</v>
      </c>
      <c r="C21" s="35" t="s">
        <v>38</v>
      </c>
      <c r="D21" s="49" t="s">
        <v>34</v>
      </c>
      <c r="E21" s="49" t="s">
        <v>41</v>
      </c>
      <c r="F21" s="36" t="s">
        <v>32</v>
      </c>
      <c r="G21" s="36" t="s">
        <v>19</v>
      </c>
      <c r="H21" s="50">
        <v>80000</v>
      </c>
      <c r="I21" s="51">
        <v>7400.94</v>
      </c>
      <c r="J21" s="50">
        <f t="shared" si="0"/>
        <v>2296</v>
      </c>
      <c r="K21" s="50">
        <f t="shared" si="1"/>
        <v>5680</v>
      </c>
      <c r="L21" s="50">
        <v>920</v>
      </c>
      <c r="M21" s="50">
        <f t="shared" si="2"/>
        <v>2432</v>
      </c>
      <c r="N21" s="50">
        <f t="shared" si="3"/>
        <v>5672</v>
      </c>
      <c r="O21" s="50">
        <f t="shared" si="4"/>
        <v>17000</v>
      </c>
      <c r="P21" s="50">
        <f>25+1919.78</f>
        <v>1944.78</v>
      </c>
      <c r="Q21" s="50">
        <f t="shared" si="5"/>
        <v>14073.72</v>
      </c>
      <c r="R21" s="50">
        <f t="shared" si="6"/>
        <v>65926.28</v>
      </c>
      <c r="T21" s="18"/>
    </row>
    <row r="22" spans="2:20" s="8" customFormat="1" ht="80.099999999999994" customHeight="1" x14ac:dyDescent="0.25">
      <c r="B22" s="33">
        <v>5</v>
      </c>
      <c r="C22" s="35" t="s">
        <v>42</v>
      </c>
      <c r="D22" s="49" t="s">
        <v>43</v>
      </c>
      <c r="E22" s="49" t="s">
        <v>22</v>
      </c>
      <c r="F22" s="36" t="s">
        <v>32</v>
      </c>
      <c r="G22" s="36" t="s">
        <v>19</v>
      </c>
      <c r="H22" s="50">
        <v>55000</v>
      </c>
      <c r="I22" s="51">
        <v>2559.6799999999998</v>
      </c>
      <c r="J22" s="50">
        <f t="shared" si="0"/>
        <v>1578.5</v>
      </c>
      <c r="K22" s="50">
        <f t="shared" si="1"/>
        <v>3905</v>
      </c>
      <c r="L22" s="50">
        <v>632.5</v>
      </c>
      <c r="M22" s="50">
        <f t="shared" si="2"/>
        <v>1672</v>
      </c>
      <c r="N22" s="50">
        <f t="shared" si="3"/>
        <v>3899.5</v>
      </c>
      <c r="O22" s="50">
        <f t="shared" si="4"/>
        <v>11687.5</v>
      </c>
      <c r="P22" s="50">
        <v>25</v>
      </c>
      <c r="Q22" s="50">
        <f t="shared" si="5"/>
        <v>5835.18</v>
      </c>
      <c r="R22" s="50">
        <f t="shared" si="6"/>
        <v>49164.82</v>
      </c>
      <c r="T22" s="18"/>
    </row>
    <row r="23" spans="2:20" s="8" customFormat="1" ht="80.099999999999994" customHeight="1" x14ac:dyDescent="0.25">
      <c r="B23" s="33">
        <v>6</v>
      </c>
      <c r="C23" s="35" t="s">
        <v>45</v>
      </c>
      <c r="D23" s="49" t="s">
        <v>46</v>
      </c>
      <c r="E23" s="49" t="s">
        <v>47</v>
      </c>
      <c r="F23" s="36" t="s">
        <v>32</v>
      </c>
      <c r="G23" s="36" t="s">
        <v>18</v>
      </c>
      <c r="H23" s="50">
        <v>45000</v>
      </c>
      <c r="I23" s="51">
        <v>1148.33</v>
      </c>
      <c r="J23" s="50">
        <f t="shared" si="0"/>
        <v>1291.5</v>
      </c>
      <c r="K23" s="50">
        <f t="shared" si="1"/>
        <v>3195</v>
      </c>
      <c r="L23" s="50">
        <v>920</v>
      </c>
      <c r="M23" s="50">
        <f t="shared" si="2"/>
        <v>1368</v>
      </c>
      <c r="N23" s="50">
        <f t="shared" si="3"/>
        <v>3190.5</v>
      </c>
      <c r="O23" s="50">
        <f t="shared" si="4"/>
        <v>9965</v>
      </c>
      <c r="P23" s="50">
        <v>25</v>
      </c>
      <c r="Q23" s="50">
        <f t="shared" si="5"/>
        <v>3832.83</v>
      </c>
      <c r="R23" s="50">
        <f t="shared" si="6"/>
        <v>41167.17</v>
      </c>
      <c r="T23" s="18"/>
    </row>
    <row r="24" spans="2:20" ht="39" customHeight="1" x14ac:dyDescent="0.25">
      <c r="B24" s="57" t="s">
        <v>16</v>
      </c>
      <c r="C24" s="57"/>
      <c r="D24" s="57"/>
      <c r="E24" s="57"/>
      <c r="F24" s="57"/>
      <c r="G24" s="58"/>
      <c r="H24" s="52">
        <f>SUM(H17:H23)</f>
        <v>440000</v>
      </c>
      <c r="I24" s="52">
        <f>SUM(I17:I23)</f>
        <v>38806.480000000003</v>
      </c>
      <c r="J24" s="52">
        <f>SUM(J17:J23)</f>
        <v>12628</v>
      </c>
      <c r="K24" s="52">
        <f>SUM(K17:K23)</f>
        <v>31240</v>
      </c>
      <c r="L24" s="52">
        <f>SUM(L18:L23)</f>
        <v>5462.5</v>
      </c>
      <c r="M24" s="52">
        <f t="shared" ref="M24:Q24" si="7">SUM(M17:M23)</f>
        <v>13376</v>
      </c>
      <c r="N24" s="52">
        <f t="shared" si="7"/>
        <v>31196</v>
      </c>
      <c r="O24" s="52">
        <f t="shared" si="7"/>
        <v>93902.5</v>
      </c>
      <c r="P24" s="52">
        <f t="shared" si="7"/>
        <v>2069.7800000000002</v>
      </c>
      <c r="Q24" s="52">
        <f t="shared" si="7"/>
        <v>66880.259999999995</v>
      </c>
      <c r="R24" s="52">
        <f>SUM(R18:R23)</f>
        <v>373119.74</v>
      </c>
    </row>
    <row r="25" spans="2:20" ht="24.95" customHeight="1" x14ac:dyDescent="0.25">
      <c r="H25" s="13"/>
      <c r="O25" s="6"/>
      <c r="P25" s="6"/>
      <c r="Q25" s="6"/>
      <c r="R25" s="6"/>
    </row>
    <row r="26" spans="2:20" ht="52.5" customHeight="1" x14ac:dyDescent="0.25"/>
    <row r="27" spans="2:20" ht="12.75" customHeight="1" x14ac:dyDescent="0.25">
      <c r="F27" s="5" t="s">
        <v>40</v>
      </c>
    </row>
    <row r="28" spans="2:20" ht="9" customHeight="1" x14ac:dyDescent="0.25">
      <c r="I28" s="24"/>
    </row>
    <row r="29" spans="2:20" ht="36.75" customHeight="1" x14ac:dyDescent="0.7">
      <c r="B29" s="80" t="s">
        <v>50</v>
      </c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</row>
    <row r="30" spans="2:20" ht="33.75" customHeight="1" x14ac:dyDescent="0.25">
      <c r="B30" s="82" t="s">
        <v>31</v>
      </c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</row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4">
      <c r="I38" s="26"/>
    </row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</sheetData>
  <mergeCells count="23">
    <mergeCell ref="B24:G24"/>
    <mergeCell ref="B29:R29"/>
    <mergeCell ref="B30:R30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  <mergeCell ref="B6:R7"/>
    <mergeCell ref="B8:R8"/>
    <mergeCell ref="B9:R9"/>
    <mergeCell ref="B10:R10"/>
    <mergeCell ref="B12:R12"/>
    <mergeCell ref="B13:R13"/>
  </mergeCells>
  <printOptions horizontalCentered="1"/>
  <pageMargins left="0.23622047244094491" right="0.23622047244094491" top="0.74803149606299213" bottom="1.1417322834645669" header="0.31496062992125984" footer="0.31496062992125984"/>
  <pageSetup paperSize="5" scale="45" fitToHeight="20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9</vt:i4>
      </vt:variant>
    </vt:vector>
  </HeadingPairs>
  <TitlesOfParts>
    <vt:vector size="13" baseType="lpstr">
      <vt:lpstr>Nom. Temporal, Junio 2025</vt:lpstr>
      <vt:lpstr>Nom. Temporal, Junio 2025 (2)</vt:lpstr>
      <vt:lpstr>Nom. Temporal, Sept 2025</vt:lpstr>
      <vt:lpstr>Nom. Temporal, Oct 2025</vt:lpstr>
      <vt:lpstr>'Nom. Temporal, Oct 2025'!Área_de_impresión</vt:lpstr>
      <vt:lpstr>'Nom. Temporal, Junio 2025'!Print_Area</vt:lpstr>
      <vt:lpstr>'Nom. Temporal, Junio 2025 (2)'!Print_Area</vt:lpstr>
      <vt:lpstr>'Nom. Temporal, Oct 2025'!Print_Area</vt:lpstr>
      <vt:lpstr>'Nom. Temporal, Sept 2025'!Print_Area</vt:lpstr>
      <vt:lpstr>'Nom. Temporal, Junio 2025'!Print_Titles</vt:lpstr>
      <vt:lpstr>'Nom. Temporal, Junio 2025 (2)'!Print_Titles</vt:lpstr>
      <vt:lpstr>'Nom. Temporal, Oct 2025'!Print_Titles</vt:lpstr>
      <vt:lpstr>'Nom. Temporal, Sept 2025'!Print_Titles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COMPRAS</cp:lastModifiedBy>
  <cp:lastPrinted>2026-08-03T15:14:18Z</cp:lastPrinted>
  <dcterms:created xsi:type="dcterms:W3CDTF">2017-09-27T15:04:47Z</dcterms:created>
  <dcterms:modified xsi:type="dcterms:W3CDTF">2026-08-03T15:14:51Z</dcterms:modified>
</cp:coreProperties>
</file>