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F6F4AB2D-CF14-4100-AAE3-30633EF9C5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. Fija, Mar. 2025" sheetId="1" r:id="rId1"/>
  </sheets>
  <definedNames>
    <definedName name="_xlnm._FilterDatabase" localSheetId="0" hidden="1">'Nom. Fija, Mar. 2025'!#REF!</definedName>
    <definedName name="DATOS">#REF!</definedName>
    <definedName name="DATOSS">#REF!</definedName>
    <definedName name="_xlnm.Print_Area" localSheetId="0">'Nom. Fija, Mar. 2025'!$B$2:$R$52</definedName>
    <definedName name="_xlnm.Print_Titles" localSheetId="0">'Nom. Fija, Mar.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O34" i="1" l="1"/>
  <c r="Q34" i="1"/>
  <c r="R34" i="1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H45" i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3" i="1"/>
  <c r="L32" i="1"/>
  <c r="L30" i="1"/>
  <c r="L29" i="1"/>
  <c r="L28" i="1"/>
  <c r="N41" i="1" l="1"/>
  <c r="M41" i="1"/>
  <c r="K41" i="1"/>
  <c r="J41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1" i="1" l="1"/>
  <c r="Q41" i="1"/>
  <c r="R41" i="1" s="1"/>
  <c r="O19" i="1"/>
  <c r="O32" i="1"/>
  <c r="O33" i="1"/>
  <c r="Q33" i="1"/>
  <c r="R33" i="1" s="1"/>
  <c r="Q32" i="1"/>
  <c r="R32" i="1" s="1"/>
  <c r="Q19" i="1"/>
  <c r="R19" i="1" s="1"/>
  <c r="N44" i="1" l="1"/>
  <c r="M44" i="1"/>
  <c r="K44" i="1"/>
  <c r="J44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O44" i="1"/>
  <c r="O37" i="1"/>
  <c r="Q42" i="1"/>
  <c r="R42" i="1" s="1"/>
  <c r="O42" i="1"/>
  <c r="Q40" i="1"/>
  <c r="R40" i="1" s="1"/>
  <c r="O38" i="1"/>
  <c r="O40" i="1"/>
  <c r="Q37" i="1"/>
  <c r="R37" i="1" s="1"/>
  <c r="L18" i="1" l="1"/>
  <c r="L45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M20" i="1"/>
  <c r="K20" i="1"/>
  <c r="J20" i="1"/>
  <c r="J45" i="1" l="1"/>
  <c r="K45" i="1"/>
  <c r="M45" i="1"/>
  <c r="N45" i="1"/>
  <c r="Q35" i="1"/>
  <c r="R35" i="1" s="1"/>
  <c r="Q26" i="1"/>
  <c r="R26" i="1" s="1"/>
  <c r="Q23" i="1"/>
  <c r="R23" i="1" s="1"/>
  <c r="Q29" i="1"/>
  <c r="R29" i="1" s="1"/>
  <c r="Q20" i="1"/>
  <c r="Q28" i="1"/>
  <c r="R28" i="1" s="1"/>
  <c r="O35" i="1"/>
  <c r="O29" i="1"/>
  <c r="O28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<sst xmlns="http://schemas.openxmlformats.org/spreadsheetml/2006/main" count="144" uniqueCount="79">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</sst>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tabSelected="1" view="pageBreakPreview" topLeftCell="B1" zoomScale="25" zoomScaleNormal="100" zoomScaleSheetLayoutView="25" workbookViewId="0">
      <selection activeCell="J49" sqref="J49"/>
    </sheetView>
  </sheetViews>
  <sheetFormatPr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2:18" s="8" customFormat="1" ht="20.100000000000001" customHeight="1" x14ac:dyDescent="0.25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2:18" s="8" customFormat="1" ht="20.100000000000001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2:18" s="8" customFormat="1" ht="20.100000000000001" customHeight="1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</row>
    <row r="10" spans="2:18" s="8" customFormat="1" ht="20.100000000000001" customHeight="1" x14ac:dyDescent="0.35">
      <c r="B10" s="57" t="s">
        <v>78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9" t="s">
        <v>68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2:18" s="8" customFormat="1" ht="5.25" customHeight="1" x14ac:dyDescent="0.25">
      <c r="B13" s="60"/>
      <c r="C13" s="60"/>
      <c r="D13" s="60"/>
      <c r="E13" s="61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</row>
    <row r="14" spans="2:18" s="1" customFormat="1" ht="20.100000000000001" customHeight="1" x14ac:dyDescent="0.2">
      <c r="B14" s="65" t="s">
        <v>7</v>
      </c>
      <c r="C14" s="65" t="s">
        <v>10</v>
      </c>
      <c r="D14" s="75" t="s">
        <v>22</v>
      </c>
      <c r="E14" s="21"/>
      <c r="F14" s="71" t="s">
        <v>1</v>
      </c>
      <c r="G14" s="70" t="s">
        <v>18</v>
      </c>
      <c r="H14" s="73" t="s">
        <v>67</v>
      </c>
      <c r="I14" s="65" t="s">
        <v>14</v>
      </c>
      <c r="J14" s="70" t="s">
        <v>16</v>
      </c>
      <c r="K14" s="70"/>
      <c r="L14" s="70"/>
      <c r="M14" s="70"/>
      <c r="N14" s="70"/>
      <c r="O14" s="70"/>
      <c r="P14" s="18"/>
      <c r="Q14" s="25" t="s">
        <v>0</v>
      </c>
      <c r="R14" s="65" t="s">
        <v>15</v>
      </c>
    </row>
    <row r="15" spans="2:18" s="1" customFormat="1" ht="20.100000000000001" customHeight="1" x14ac:dyDescent="0.2">
      <c r="B15" s="65"/>
      <c r="C15" s="65"/>
      <c r="D15" s="75"/>
      <c r="E15" s="23" t="s">
        <v>43</v>
      </c>
      <c r="F15" s="71"/>
      <c r="G15" s="70"/>
      <c r="H15" s="73"/>
      <c r="I15" s="65"/>
      <c r="J15" s="67" t="s">
        <v>2</v>
      </c>
      <c r="K15" s="67"/>
      <c r="L15" s="67" t="s">
        <v>11</v>
      </c>
      <c r="M15" s="69" t="s">
        <v>9</v>
      </c>
      <c r="N15" s="69"/>
      <c r="O15" s="67" t="s">
        <v>8</v>
      </c>
      <c r="P15" s="19" t="s">
        <v>44</v>
      </c>
      <c r="Q15" s="67" t="s">
        <v>12</v>
      </c>
      <c r="R15" s="65"/>
    </row>
    <row r="16" spans="2:18" s="1" customFormat="1" ht="20.100000000000001" customHeight="1" x14ac:dyDescent="0.2">
      <c r="B16" s="66"/>
      <c r="C16" s="66"/>
      <c r="D16" s="76"/>
      <c r="E16" s="22"/>
      <c r="F16" s="72"/>
      <c r="G16" s="77"/>
      <c r="H16" s="74"/>
      <c r="I16" s="66"/>
      <c r="J16" s="12" t="s">
        <v>3</v>
      </c>
      <c r="K16" s="12" t="s">
        <v>4</v>
      </c>
      <c r="L16" s="68"/>
      <c r="M16" s="12" t="s">
        <v>5</v>
      </c>
      <c r="N16" s="12" t="s">
        <v>6</v>
      </c>
      <c r="O16" s="68"/>
      <c r="P16" s="20" t="s">
        <v>21</v>
      </c>
      <c r="Q16" s="68"/>
      <c r="R16" s="66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65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64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29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66</v>
      </c>
      <c r="D26" s="41" t="s">
        <v>69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29" si="21">H26*2.87%</f>
        <v>1722</v>
      </c>
      <c r="K26" s="38">
        <f t="shared" ref="K26:K29" si="22">H26*7.1%</f>
        <v>4260</v>
      </c>
      <c r="L26" s="38">
        <v>690</v>
      </c>
      <c r="M26" s="38">
        <f t="shared" ref="M26:M29" si="23">H26*3.04%</f>
        <v>1824</v>
      </c>
      <c r="N26" s="38">
        <f t="shared" si="17"/>
        <v>4254</v>
      </c>
      <c r="O26" s="38">
        <f t="shared" ref="O26:O29" si="24">J26+K26+L26+M26+N26</f>
        <v>12750</v>
      </c>
      <c r="P26" s="38">
        <v>25</v>
      </c>
      <c r="Q26" s="38">
        <f t="shared" ref="Q26:Q29" si="25">I26+J26+M26+P26</f>
        <v>7057.65</v>
      </c>
      <c r="R26" s="38">
        <f t="shared" ref="R26:R29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74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5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6" customHeight="1" x14ac:dyDescent="0.25">
      <c r="B29" s="35">
        <v>10</v>
      </c>
      <c r="C29" s="36" t="s">
        <v>35</v>
      </c>
      <c r="D29" s="37" t="s">
        <v>36</v>
      </c>
      <c r="E29" s="42" t="s">
        <v>32</v>
      </c>
      <c r="F29" s="35" t="s">
        <v>13</v>
      </c>
      <c r="G29" s="35" t="s">
        <v>19</v>
      </c>
      <c r="H29" s="38">
        <v>25000</v>
      </c>
      <c r="I29" s="38"/>
      <c r="J29" s="38">
        <f t="shared" si="21"/>
        <v>717.5</v>
      </c>
      <c r="K29" s="38">
        <f t="shared" si="22"/>
        <v>1775</v>
      </c>
      <c r="L29" s="38">
        <f t="shared" si="34"/>
        <v>287.5</v>
      </c>
      <c r="M29" s="38">
        <f t="shared" si="23"/>
        <v>760</v>
      </c>
      <c r="N29" s="38">
        <f t="shared" si="17"/>
        <v>1772.5</v>
      </c>
      <c r="O29" s="38">
        <f t="shared" si="24"/>
        <v>5312.5</v>
      </c>
      <c r="P29" s="38">
        <v>25</v>
      </c>
      <c r="Q29" s="38">
        <f t="shared" si="25"/>
        <v>1502.5</v>
      </c>
      <c r="R29" s="38">
        <f t="shared" si="26"/>
        <v>23497.5</v>
      </c>
      <c r="T29" s="24"/>
    </row>
    <row r="30" spans="2:21" s="8" customFormat="1" ht="24.95" customHeight="1" x14ac:dyDescent="0.25">
      <c r="B30" s="43">
        <v>11</v>
      </c>
      <c r="C30" s="44" t="s">
        <v>45</v>
      </c>
      <c r="D30" s="4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38">
        <f t="shared" ref="J30:J35" si="35">H30*2.87%</f>
        <v>1004.5</v>
      </c>
      <c r="K30" s="38">
        <f t="shared" ref="K30:K35" si="36">H30*7.1%</f>
        <v>2485</v>
      </c>
      <c r="L30" s="38">
        <f t="shared" si="34"/>
        <v>402.5</v>
      </c>
      <c r="M30" s="38">
        <f t="shared" ref="M30:M35" si="37">H30*3.04%</f>
        <v>1064</v>
      </c>
      <c r="N30" s="38">
        <f t="shared" ref="N30:N35" si="38">H30*7.09%</f>
        <v>2481.5</v>
      </c>
      <c r="O30" s="38">
        <f t="shared" ref="O30:O35" si="39">J30+K30+L30+M30+N30</f>
        <v>7437.5</v>
      </c>
      <c r="P30" s="38">
        <v>25</v>
      </c>
      <c r="Q30" s="38">
        <f t="shared" ref="Q30:Q35" si="40">I30+J30+M30+P30</f>
        <v>2093.5</v>
      </c>
      <c r="R30" s="38">
        <f t="shared" ref="R30:R35" si="41">H30-Q30</f>
        <v>32906.5</v>
      </c>
      <c r="T30" s="24"/>
    </row>
    <row r="31" spans="2:21" s="14" customFormat="1" ht="24.95" customHeight="1" x14ac:dyDescent="0.25">
      <c r="B31" s="43">
        <v>12</v>
      </c>
      <c r="C31" s="36" t="s">
        <v>73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38">
        <f t="shared" si="35"/>
        <v>774.9</v>
      </c>
      <c r="K31" s="38">
        <f t="shared" si="36"/>
        <v>1917</v>
      </c>
      <c r="L31" s="38">
        <f t="shared" ref="L31" si="42">H31*1.15%</f>
        <v>310.5</v>
      </c>
      <c r="M31" s="38">
        <f t="shared" si="37"/>
        <v>820.8</v>
      </c>
      <c r="N31" s="38">
        <f t="shared" ref="N31" si="43">H31*7.09%</f>
        <v>1914.3</v>
      </c>
      <c r="O31" s="38">
        <f t="shared" si="39"/>
        <v>5737.5</v>
      </c>
      <c r="P31" s="38">
        <v>25</v>
      </c>
      <c r="Q31" s="38">
        <f t="shared" si="40"/>
        <v>1620.7</v>
      </c>
      <c r="R31" s="38">
        <f t="shared" si="41"/>
        <v>25379.3</v>
      </c>
      <c r="S31" s="8"/>
      <c r="T31" s="24"/>
      <c r="U31" s="8"/>
    </row>
    <row r="32" spans="2:21" s="14" customFormat="1" ht="24.95" customHeight="1" x14ac:dyDescent="0.25">
      <c r="B32" s="4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38">
        <f t="shared" si="35"/>
        <v>688.8</v>
      </c>
      <c r="K32" s="38">
        <f t="shared" si="36"/>
        <v>1704</v>
      </c>
      <c r="L32" s="38">
        <f t="shared" si="34"/>
        <v>276</v>
      </c>
      <c r="M32" s="38">
        <f t="shared" si="37"/>
        <v>729.6</v>
      </c>
      <c r="N32" s="38">
        <f t="shared" si="38"/>
        <v>1701.6</v>
      </c>
      <c r="O32" s="38">
        <f t="shared" si="39"/>
        <v>5100</v>
      </c>
      <c r="P32" s="38">
        <v>25</v>
      </c>
      <c r="Q32" s="38">
        <f t="shared" si="40"/>
        <v>1443.4</v>
      </c>
      <c r="R32" s="38">
        <f t="shared" si="41"/>
        <v>22556.6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48</v>
      </c>
      <c r="D33" s="37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0.25" x14ac:dyDescent="0.25">
      <c r="B34" s="43">
        <v>15</v>
      </c>
      <c r="C34" s="36" t="s">
        <v>50</v>
      </c>
      <c r="D34" s="37" t="s">
        <v>46</v>
      </c>
      <c r="E34" s="37" t="s">
        <v>32</v>
      </c>
      <c r="F34" s="35" t="s">
        <v>13</v>
      </c>
      <c r="G34" s="35" t="s">
        <v>20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ref="L34" si="44">H34*1.15%</f>
        <v>276</v>
      </c>
      <c r="M34" s="38">
        <f t="shared" si="37"/>
        <v>729.6</v>
      </c>
      <c r="N34" s="38">
        <f t="shared" ref="N34" si="45">H34*7.09%</f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76</v>
      </c>
      <c r="D35" s="37" t="s">
        <v>77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38">
        <f t="shared" si="35"/>
        <v>717.5</v>
      </c>
      <c r="K35" s="38">
        <f t="shared" si="36"/>
        <v>1775</v>
      </c>
      <c r="L35" s="38">
        <f t="shared" si="34"/>
        <v>287.5</v>
      </c>
      <c r="M35" s="38">
        <f t="shared" si="37"/>
        <v>760</v>
      </c>
      <c r="N35" s="38">
        <f t="shared" si="38"/>
        <v>1772.5</v>
      </c>
      <c r="O35" s="38">
        <f t="shared" si="39"/>
        <v>5312.5</v>
      </c>
      <c r="P35" s="38">
        <v>25</v>
      </c>
      <c r="Q35" s="38">
        <f t="shared" si="40"/>
        <v>1502.5</v>
      </c>
      <c r="R35" s="38">
        <f t="shared" si="41"/>
        <v>23497.5</v>
      </c>
      <c r="S35" s="8"/>
      <c r="T35" s="24"/>
      <c r="U35" s="8"/>
    </row>
    <row r="36" spans="2:21" s="14" customFormat="1" ht="24.95" customHeight="1" x14ac:dyDescent="0.35">
      <c r="B36" s="30" t="s">
        <v>51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8"/>
      <c r="T36" s="24"/>
      <c r="U36" s="8"/>
    </row>
    <row r="37" spans="2:21" s="14" customFormat="1" ht="24.95" customHeight="1" x14ac:dyDescent="0.25">
      <c r="B37" s="35">
        <v>17</v>
      </c>
      <c r="C37" s="46" t="s">
        <v>52</v>
      </c>
      <c r="D37" s="41" t="s">
        <v>54</v>
      </c>
      <c r="E37" s="41" t="s">
        <v>51</v>
      </c>
      <c r="F37" s="47" t="s">
        <v>13</v>
      </c>
      <c r="G37" s="35" t="s">
        <v>19</v>
      </c>
      <c r="H37" s="48">
        <v>100000</v>
      </c>
      <c r="I37" s="48">
        <v>12105.44</v>
      </c>
      <c r="J37" s="38">
        <f>H37*2.87%</f>
        <v>2870</v>
      </c>
      <c r="K37" s="38">
        <f>H37*7.1%</f>
        <v>7100</v>
      </c>
      <c r="L37" s="38">
        <f>H37*1.15%</f>
        <v>1150</v>
      </c>
      <c r="M37" s="38">
        <f>H37*3.04%</f>
        <v>3040</v>
      </c>
      <c r="N37" s="38">
        <f>H37*7.09%</f>
        <v>7090</v>
      </c>
      <c r="O37" s="38">
        <f>J37+K37+L37+M37+N37</f>
        <v>21250</v>
      </c>
      <c r="P37" s="38">
        <v>25</v>
      </c>
      <c r="Q37" s="38">
        <f>I37+J37+M37+P37</f>
        <v>18040.439999999999</v>
      </c>
      <c r="R37" s="38">
        <f>H37-Q37</f>
        <v>81959.56</v>
      </c>
      <c r="S37" s="8"/>
      <c r="T37" s="24"/>
      <c r="U37" s="8"/>
    </row>
    <row r="38" spans="2:21" s="14" customFormat="1" ht="24.95" customHeight="1" x14ac:dyDescent="0.25">
      <c r="B38" s="35">
        <v>18</v>
      </c>
      <c r="C38" s="46" t="s">
        <v>53</v>
      </c>
      <c r="D38" s="41" t="s">
        <v>25</v>
      </c>
      <c r="E38" s="41" t="s">
        <v>51</v>
      </c>
      <c r="F38" s="47" t="s">
        <v>13</v>
      </c>
      <c r="G38" s="47" t="s">
        <v>20</v>
      </c>
      <c r="H38" s="48">
        <v>35000</v>
      </c>
      <c r="I38" s="48"/>
      <c r="J38" s="38">
        <f>H38*2.87%</f>
        <v>1004.5</v>
      </c>
      <c r="K38" s="38">
        <f>H38*7.1%</f>
        <v>2485</v>
      </c>
      <c r="L38" s="38">
        <f>H38*1.15%</f>
        <v>402.5</v>
      </c>
      <c r="M38" s="38">
        <f>H38*3.04%</f>
        <v>1064</v>
      </c>
      <c r="N38" s="38">
        <f>H38*7.09%</f>
        <v>2481.5</v>
      </c>
      <c r="O38" s="38">
        <f>J38+K38+L38+M38+N38</f>
        <v>7437.5</v>
      </c>
      <c r="P38" s="38">
        <v>25</v>
      </c>
      <c r="Q38" s="38">
        <f>I38+J38+M38+P38</f>
        <v>2093.5</v>
      </c>
      <c r="R38" s="38">
        <f>H38-Q38</f>
        <v>32906.5</v>
      </c>
      <c r="S38" s="8"/>
      <c r="T38" s="24"/>
      <c r="U38" s="8"/>
    </row>
    <row r="39" spans="2:21" s="14" customFormat="1" ht="24.95" customHeight="1" x14ac:dyDescent="0.35">
      <c r="B39" s="40" t="s">
        <v>62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8"/>
      <c r="T39" s="24"/>
      <c r="U39" s="8"/>
    </row>
    <row r="40" spans="2:21" s="14" customFormat="1" ht="20.25" customHeight="1" x14ac:dyDescent="0.25">
      <c r="B40" s="49">
        <v>19</v>
      </c>
      <c r="C40" s="36" t="s">
        <v>55</v>
      </c>
      <c r="D40" s="41" t="s">
        <v>56</v>
      </c>
      <c r="E40" s="50" t="s">
        <v>63</v>
      </c>
      <c r="F40" s="47" t="s">
        <v>13</v>
      </c>
      <c r="G40" s="47" t="s">
        <v>20</v>
      </c>
      <c r="H40" s="48">
        <v>35000</v>
      </c>
      <c r="I40" s="48"/>
      <c r="J40" s="38">
        <f>H40*2.87%</f>
        <v>1004.5</v>
      </c>
      <c r="K40" s="38">
        <f>H40*7.1%</f>
        <v>2485</v>
      </c>
      <c r="L40" s="38">
        <f>H40*1.15%</f>
        <v>402.5</v>
      </c>
      <c r="M40" s="38">
        <f>H40*3.04%</f>
        <v>1064</v>
      </c>
      <c r="N40" s="38">
        <f>H40*7.09%</f>
        <v>2481.5</v>
      </c>
      <c r="O40" s="38">
        <f>J40+K40+L40+M40+N40</f>
        <v>7437.5</v>
      </c>
      <c r="P40" s="38">
        <v>25</v>
      </c>
      <c r="Q40" s="38">
        <f>I40+J40+M40+P40</f>
        <v>2093.5</v>
      </c>
      <c r="R40" s="38">
        <f>H40-Q40</f>
        <v>32906.5</v>
      </c>
      <c r="S40" s="8"/>
      <c r="T40" s="24"/>
      <c r="U40" s="8"/>
    </row>
    <row r="41" spans="2:21" s="14" customFormat="1" ht="19.5" customHeight="1" x14ac:dyDescent="0.25">
      <c r="B41" s="35">
        <v>20</v>
      </c>
      <c r="C41" s="36" t="s">
        <v>57</v>
      </c>
      <c r="D41" s="37" t="s">
        <v>56</v>
      </c>
      <c r="E41" s="50" t="s">
        <v>63</v>
      </c>
      <c r="F41" s="47" t="s">
        <v>13</v>
      </c>
      <c r="G41" s="47" t="s">
        <v>20</v>
      </c>
      <c r="H41" s="38">
        <v>35000</v>
      </c>
      <c r="I41" s="38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58</v>
      </c>
      <c r="D42" s="37" t="s">
        <v>56</v>
      </c>
      <c r="E42" s="50" t="s">
        <v>63</v>
      </c>
      <c r="F42" s="47" t="s">
        <v>13</v>
      </c>
      <c r="G42" s="47" t="s">
        <v>19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24.95" customHeight="1" x14ac:dyDescent="0.35">
      <c r="B43" s="51" t="s">
        <v>59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8"/>
      <c r="T43" s="24"/>
      <c r="U43" s="8"/>
    </row>
    <row r="44" spans="2:21" s="14" customFormat="1" ht="22.5" customHeight="1" x14ac:dyDescent="0.25">
      <c r="B44" s="49">
        <v>22</v>
      </c>
      <c r="C44" s="52" t="s">
        <v>60</v>
      </c>
      <c r="D44" s="53" t="s">
        <v>61</v>
      </c>
      <c r="E44" s="37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38">
        <f>H44*2.87%</f>
        <v>2439.5</v>
      </c>
      <c r="K44" s="38">
        <f>H44*7.1%</f>
        <v>6035</v>
      </c>
      <c r="L44" s="38">
        <f>H44*1.15%</f>
        <v>977.5</v>
      </c>
      <c r="M44" s="38">
        <f>H44*3.04%</f>
        <v>2584</v>
      </c>
      <c r="N44" s="38">
        <f>H44*7.09%</f>
        <v>6026.5</v>
      </c>
      <c r="O44" s="38">
        <f>J44+K44+L44+M44+N44</f>
        <v>18062.5</v>
      </c>
      <c r="P44" s="38">
        <v>25</v>
      </c>
      <c r="Q44" s="38">
        <f>I44+J44+M44+P44</f>
        <v>13625.56</v>
      </c>
      <c r="R44" s="38">
        <f>H44-Q44</f>
        <v>71374.44</v>
      </c>
      <c r="S44" s="8"/>
      <c r="T44" s="24"/>
      <c r="U44" s="8"/>
    </row>
    <row r="45" spans="2:21" ht="24.95" customHeight="1" x14ac:dyDescent="0.25">
      <c r="B45" s="62" t="s">
        <v>17</v>
      </c>
      <c r="C45" s="62"/>
      <c r="D45" s="62"/>
      <c r="E45" s="62"/>
      <c r="F45" s="62"/>
      <c r="G45" s="63"/>
      <c r="H45" s="54">
        <f>SUM(H17:H44)</f>
        <v>945500</v>
      </c>
      <c r="I45" s="54">
        <f>SUM(I17:I44)</f>
        <v>41794.870000000003</v>
      </c>
      <c r="J45" s="54">
        <f>SUM(J17:J44)</f>
        <v>27135.85</v>
      </c>
      <c r="K45" s="54">
        <f>SUM(K17:K44)</f>
        <v>67130.5</v>
      </c>
      <c r="L45" s="54">
        <f>SUM(L18:L44)</f>
        <v>10700.75</v>
      </c>
      <c r="M45" s="54">
        <f>SUM(M17:M44)</f>
        <v>28743.200000000001</v>
      </c>
      <c r="N45" s="54">
        <f>SUM(N17:N44)</f>
        <v>67035.95</v>
      </c>
      <c r="O45" s="54">
        <f>SUM(O17:O44)</f>
        <v>200746.25</v>
      </c>
      <c r="P45" s="54">
        <f>SUM(P17:P35)</f>
        <v>400</v>
      </c>
      <c r="Q45" s="54">
        <f>SUM(Q17:Q44)</f>
        <v>98223.92</v>
      </c>
      <c r="R45" s="54">
        <f>SUM(R17:R44)</f>
        <v>847276.08</v>
      </c>
    </row>
    <row r="46" spans="2:21" ht="24.9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7"/>
      <c r="O48" s="6"/>
      <c r="P48" s="6"/>
      <c r="Q48" s="6"/>
      <c r="R48" s="6"/>
    </row>
    <row r="49" spans="6:9" ht="24.95" customHeight="1" x14ac:dyDescent="0.3">
      <c r="F49" s="29" t="s">
        <v>71</v>
      </c>
      <c r="I49" s="3"/>
    </row>
    <row r="50" spans="6:9" ht="24.95" customHeight="1" x14ac:dyDescent="0.25">
      <c r="F50" s="28" t="s">
        <v>70</v>
      </c>
    </row>
    <row r="51" spans="6:9" ht="24.95" customHeight="1" x14ac:dyDescent="0.25">
      <c r="H51" s="3" t="s">
        <v>75</v>
      </c>
    </row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9">
    <cfRule type="duplicateValues" dxfId="5" priority="10"/>
  </conditionalFormatting>
  <conditionalFormatting sqref="B43">
    <cfRule type="duplicateValues" dxfId="4" priority="6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Nom. Fija, Mar. 2025</vt:lpstr>
      <vt:lpstr>'Nom. Fija, Mar. 2025'!Print_Area</vt:lpstr>
      <vt:lpstr>'Nom. Fija, Mar.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2025-03-26T13:11:13Z</cp:lastPrinted>
  <dcterms:created xsi:type="dcterms:W3CDTF">2017-09-27T15:04:47Z</dcterms:created>
  <dcterms:modified xsi:type="dcterms:W3CDTF">2025-05-13T19:18:31Z</dcterms:modified>
</cp:coreProperties>
</file>