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1" r:id="rId1"/>
  </sheets>
  <definedNames>
    <definedName name="_xlnm._FilterDatabase" localSheetId="0" hidden="1">'Diciembre, 2024'!#REF!</definedName>
    <definedName name="_xlnm.Print_Area" localSheetId="0">'Diciembre, 2024'!$B$2:$R$53</definedName>
    <definedName name="DATOS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O35" i="1" l="1"/>
  <c r="Q35" i="1"/>
  <c r="R35" i="1" s="1"/>
  <c r="N27" i="1"/>
  <c r="M27" i="1"/>
  <c r="L27" i="1"/>
  <c r="K27" i="1"/>
  <c r="O27" i="1" s="1"/>
  <c r="J27" i="1"/>
  <c r="Q27" i="1" l="1"/>
  <c r="R27" i="1" s="1"/>
  <c r="N32" i="1"/>
  <c r="M32" i="1"/>
  <c r="L32" i="1"/>
  <c r="K32" i="1"/>
  <c r="J32" i="1"/>
  <c r="O32" i="1" s="1"/>
  <c r="Q32" i="1" l="1"/>
  <c r="R32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4" i="1"/>
  <c r="L33" i="1"/>
  <c r="L31" i="1"/>
  <c r="L30" i="1"/>
  <c r="L29" i="1"/>
  <c r="L28" i="1"/>
  <c r="N42" i="1" l="1"/>
  <c r="M42" i="1"/>
  <c r="K42" i="1"/>
  <c r="J42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2" i="1" l="1"/>
  <c r="Q42" i="1"/>
  <c r="R42" i="1" s="1"/>
  <c r="O19" i="1"/>
  <c r="O33" i="1"/>
  <c r="O34" i="1"/>
  <c r="Q34" i="1"/>
  <c r="R34" i="1" s="1"/>
  <c r="Q33" i="1"/>
  <c r="R33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1" i="1" l="1"/>
  <c r="M31" i="1"/>
  <c r="Q31" i="1" s="1"/>
  <c r="R31" i="1" s="1"/>
  <c r="K31" i="1"/>
  <c r="O31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O36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<sst xmlns="http://schemas.openxmlformats.org/spreadsheetml/2006/main" count="149" uniqueCount="81">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</sst>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5" zoomScale="25" zoomScaleNormal="100" zoomScaleSheetLayoutView="25" workbookViewId="0">
      <selection activeCell="B46" sqref="B46:G4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18" s="8" customFormat="1" ht="20.100000000000001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2:18" s="8" customFormat="1" ht="20.100000000000001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80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70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8"/>
      <c r="C13" s="78"/>
      <c r="D13" s="78"/>
      <c r="E13" s="79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2:18" s="1" customFormat="1" ht="20.100000000000001" customHeight="1" x14ac:dyDescent="0.2">
      <c r="B14" s="60" t="s">
        <v>7</v>
      </c>
      <c r="C14" s="60" t="s">
        <v>10</v>
      </c>
      <c r="D14" s="70" t="s">
        <v>22</v>
      </c>
      <c r="E14" s="21"/>
      <c r="F14" s="66" t="s">
        <v>1</v>
      </c>
      <c r="G14" s="65" t="s">
        <v>18</v>
      </c>
      <c r="H14" s="68" t="s">
        <v>69</v>
      </c>
      <c r="I14" s="60" t="s">
        <v>14</v>
      </c>
      <c r="J14" s="65" t="s">
        <v>16</v>
      </c>
      <c r="K14" s="65"/>
      <c r="L14" s="65"/>
      <c r="M14" s="65"/>
      <c r="N14" s="65"/>
      <c r="O14" s="65"/>
      <c r="P14" s="18"/>
      <c r="Q14" s="25" t="s">
        <v>0</v>
      </c>
      <c r="R14" s="60" t="s">
        <v>15</v>
      </c>
    </row>
    <row r="15" spans="2:18" s="1" customFormat="1" ht="20.100000000000001" customHeight="1" x14ac:dyDescent="0.2">
      <c r="B15" s="60"/>
      <c r="C15" s="60"/>
      <c r="D15" s="70"/>
      <c r="E15" s="23" t="s">
        <v>45</v>
      </c>
      <c r="F15" s="66"/>
      <c r="G15" s="65"/>
      <c r="H15" s="68"/>
      <c r="I15" s="60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19" t="s">
        <v>46</v>
      </c>
      <c r="Q15" s="62" t="s">
        <v>12</v>
      </c>
      <c r="R15" s="60"/>
    </row>
    <row r="16" spans="2:18" s="1" customFormat="1" ht="20.100000000000001" customHeight="1" x14ac:dyDescent="0.2">
      <c r="B16" s="61"/>
      <c r="C16" s="61"/>
      <c r="D16" s="71"/>
      <c r="E16" s="22"/>
      <c r="F16" s="67"/>
      <c r="G16" s="72"/>
      <c r="H16" s="69"/>
      <c r="I16" s="61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0" t="s">
        <v>21</v>
      </c>
      <c r="Q16" s="63"/>
      <c r="R16" s="61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41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40</v>
      </c>
      <c r="D19" s="37" t="s">
        <v>43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42</v>
      </c>
      <c r="D20" s="37" t="s">
        <v>44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67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66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68</v>
      </c>
      <c r="D26" s="41" t="s">
        <v>71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0" si="21">H26*2.87%</f>
        <v>1722</v>
      </c>
      <c r="K26" s="38">
        <f t="shared" ref="K26:K30" si="22">H26*7.1%</f>
        <v>4260</v>
      </c>
      <c r="L26" s="38">
        <v>690</v>
      </c>
      <c r="M26" s="38">
        <f t="shared" ref="M26:M30" si="23">H26*3.04%</f>
        <v>1824</v>
      </c>
      <c r="N26" s="38">
        <f t="shared" si="17"/>
        <v>4254</v>
      </c>
      <c r="O26" s="38">
        <f t="shared" ref="O26:O30" si="24">J26+K26+L26+M26+N26</f>
        <v>12750</v>
      </c>
      <c r="P26" s="38">
        <v>25</v>
      </c>
      <c r="Q26" s="38">
        <f t="shared" ref="Q26:Q30" si="25">I26+J26+M26+P26</f>
        <v>7057.65</v>
      </c>
      <c r="R26" s="38">
        <f t="shared" ref="R26:R30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76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43">
        <v>12</v>
      </c>
      <c r="C31" s="46" t="s">
        <v>47</v>
      </c>
      <c r="D31" s="47" t="s">
        <v>39</v>
      </c>
      <c r="E31" s="37" t="s">
        <v>32</v>
      </c>
      <c r="F31" s="35" t="s">
        <v>13</v>
      </c>
      <c r="G31" s="35" t="s">
        <v>20</v>
      </c>
      <c r="H31" s="38">
        <v>35000</v>
      </c>
      <c r="I31" s="38"/>
      <c r="J31" s="38">
        <f t="shared" ref="J31:J36" si="35">H31*2.87%</f>
        <v>1004.5</v>
      </c>
      <c r="K31" s="38">
        <f t="shared" ref="K31:K36" si="36">H31*7.1%</f>
        <v>2485</v>
      </c>
      <c r="L31" s="38">
        <f t="shared" si="34"/>
        <v>402.5</v>
      </c>
      <c r="M31" s="38">
        <f t="shared" ref="M31:M36" si="37">H31*3.04%</f>
        <v>1064</v>
      </c>
      <c r="N31" s="38">
        <f t="shared" ref="N31:N36" si="38">H31*7.09%</f>
        <v>2481.5</v>
      </c>
      <c r="O31" s="38">
        <f t="shared" ref="O31:O36" si="39">J31+K31+L31+M31+N31</f>
        <v>7437.5</v>
      </c>
      <c r="P31" s="38">
        <v>25</v>
      </c>
      <c r="Q31" s="38">
        <f t="shared" ref="Q31:Q36" si="40">I31+J31+M31+P31</f>
        <v>2093.5</v>
      </c>
      <c r="R31" s="38">
        <f t="shared" ref="R31:R36" si="41">H31-Q31</f>
        <v>32906.5</v>
      </c>
      <c r="T31" s="24"/>
    </row>
    <row r="32" spans="2:21" s="14" customFormat="1" ht="24.95" customHeight="1" x14ac:dyDescent="0.25">
      <c r="B32" s="43">
        <v>13</v>
      </c>
      <c r="C32" s="36" t="s">
        <v>75</v>
      </c>
      <c r="D32" s="37" t="s">
        <v>48</v>
      </c>
      <c r="E32" s="37" t="s">
        <v>32</v>
      </c>
      <c r="F32" s="35" t="s">
        <v>13</v>
      </c>
      <c r="G32" s="35" t="s">
        <v>20</v>
      </c>
      <c r="H32" s="38">
        <v>27000</v>
      </c>
      <c r="I32" s="38"/>
      <c r="J32" s="38">
        <f t="shared" si="35"/>
        <v>774.9</v>
      </c>
      <c r="K32" s="38">
        <f t="shared" si="36"/>
        <v>1917</v>
      </c>
      <c r="L32" s="38">
        <f t="shared" ref="L32" si="42">H32*1.15%</f>
        <v>310.5</v>
      </c>
      <c r="M32" s="38">
        <f t="shared" si="37"/>
        <v>820.8</v>
      </c>
      <c r="N32" s="38">
        <f t="shared" ref="N32" si="43">H32*7.09%</f>
        <v>1914.3</v>
      </c>
      <c r="O32" s="38">
        <f t="shared" si="39"/>
        <v>5737.5</v>
      </c>
      <c r="P32" s="38">
        <v>25</v>
      </c>
      <c r="Q32" s="38">
        <f t="shared" si="40"/>
        <v>1620.7</v>
      </c>
      <c r="R32" s="38">
        <f t="shared" si="41"/>
        <v>25379.3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49</v>
      </c>
      <c r="D33" s="37" t="s">
        <v>48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50</v>
      </c>
      <c r="D34" s="37" t="s">
        <v>51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si="34"/>
        <v>276</v>
      </c>
      <c r="M34" s="38">
        <f t="shared" si="37"/>
        <v>729.6</v>
      </c>
      <c r="N34" s="38">
        <f t="shared" si="38"/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52</v>
      </c>
      <c r="D35" s="37" t="s">
        <v>48</v>
      </c>
      <c r="E35" s="37" t="s">
        <v>32</v>
      </c>
      <c r="F35" s="35" t="s">
        <v>13</v>
      </c>
      <c r="G35" s="35" t="s">
        <v>20</v>
      </c>
      <c r="H35" s="38">
        <v>24000</v>
      </c>
      <c r="I35" s="38"/>
      <c r="J35" s="38">
        <f t="shared" si="35"/>
        <v>688.8</v>
      </c>
      <c r="K35" s="38">
        <f t="shared" si="36"/>
        <v>1704</v>
      </c>
      <c r="L35" s="38">
        <f t="shared" ref="L35" si="44">H35*1.15%</f>
        <v>276</v>
      </c>
      <c r="M35" s="38">
        <f t="shared" si="37"/>
        <v>729.6</v>
      </c>
      <c r="N35" s="38">
        <f t="shared" ref="N35" si="45">H35*7.09%</f>
        <v>1701.6</v>
      </c>
      <c r="O35" s="38">
        <f t="shared" si="39"/>
        <v>5100</v>
      </c>
      <c r="P35" s="38">
        <v>25</v>
      </c>
      <c r="Q35" s="38">
        <f t="shared" si="40"/>
        <v>1443.4</v>
      </c>
      <c r="R35" s="38">
        <f t="shared" si="41"/>
        <v>22556.6</v>
      </c>
      <c r="S35" s="8"/>
      <c r="T35" s="24"/>
      <c r="U35" s="8"/>
    </row>
    <row r="36" spans="2:21" s="14" customFormat="1" ht="20.25" x14ac:dyDescent="0.25">
      <c r="B36" s="43">
        <v>17</v>
      </c>
      <c r="C36" s="36" t="s">
        <v>78</v>
      </c>
      <c r="D36" s="37" t="s">
        <v>79</v>
      </c>
      <c r="E36" s="37" t="s">
        <v>32</v>
      </c>
      <c r="F36" s="35" t="s">
        <v>13</v>
      </c>
      <c r="G36" s="35" t="s">
        <v>19</v>
      </c>
      <c r="H36" s="38">
        <v>25000</v>
      </c>
      <c r="I36" s="38"/>
      <c r="J36" s="38">
        <f t="shared" si="35"/>
        <v>717.5</v>
      </c>
      <c r="K36" s="38">
        <f t="shared" si="36"/>
        <v>1775</v>
      </c>
      <c r="L36" s="38">
        <f t="shared" si="34"/>
        <v>287.5</v>
      </c>
      <c r="M36" s="38">
        <f t="shared" si="37"/>
        <v>760</v>
      </c>
      <c r="N36" s="38">
        <f t="shared" si="38"/>
        <v>1772.5</v>
      </c>
      <c r="O36" s="38">
        <f t="shared" si="39"/>
        <v>5312.5</v>
      </c>
      <c r="P36" s="38">
        <v>25</v>
      </c>
      <c r="Q36" s="38">
        <f t="shared" si="40"/>
        <v>1502.5</v>
      </c>
      <c r="R36" s="38">
        <f t="shared" si="41"/>
        <v>23497.5</v>
      </c>
      <c r="S36" s="8"/>
      <c r="T36" s="24"/>
      <c r="U36" s="8"/>
    </row>
    <row r="37" spans="2:21" s="14" customFormat="1" ht="24.95" customHeight="1" x14ac:dyDescent="0.35">
      <c r="B37" s="30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54</v>
      </c>
      <c r="D38" s="41" t="s">
        <v>56</v>
      </c>
      <c r="E38" s="41" t="s">
        <v>53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55</v>
      </c>
      <c r="D39" s="41" t="s">
        <v>25</v>
      </c>
      <c r="E39" s="41" t="s">
        <v>53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57</v>
      </c>
      <c r="D41" s="41" t="s">
        <v>58</v>
      </c>
      <c r="E41" s="52" t="s">
        <v>65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59</v>
      </c>
      <c r="D42" s="37" t="s">
        <v>58</v>
      </c>
      <c r="E42" s="52" t="s">
        <v>65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60</v>
      </c>
      <c r="D43" s="37" t="s">
        <v>58</v>
      </c>
      <c r="E43" s="52" t="s">
        <v>65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62</v>
      </c>
      <c r="D45" s="55" t="s">
        <v>63</v>
      </c>
      <c r="E45" s="37" t="s">
        <v>74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57" t="s">
        <v>17</v>
      </c>
      <c r="C46" s="57"/>
      <c r="D46" s="57"/>
      <c r="E46" s="57"/>
      <c r="F46" s="57"/>
      <c r="G46" s="58"/>
      <c r="H46" s="56">
        <f>SUM(H17:H45)</f>
        <v>980500</v>
      </c>
      <c r="I46" s="56">
        <f>SUM(I17:I45)</f>
        <v>41794.870000000003</v>
      </c>
      <c r="J46" s="56">
        <f>SUM(J17:J45)</f>
        <v>28140.35</v>
      </c>
      <c r="K46" s="56">
        <f>SUM(K17:K45)</f>
        <v>69615.5</v>
      </c>
      <c r="L46" s="56">
        <f>SUM(L18:L45)</f>
        <v>11103.25</v>
      </c>
      <c r="M46" s="56">
        <f>SUM(M17:M45)</f>
        <v>29807.200000000001</v>
      </c>
      <c r="N46" s="56">
        <f>SUM(N17:N45)</f>
        <v>69517.45</v>
      </c>
      <c r="O46" s="56">
        <f>SUM(O17:O45)</f>
        <v>208183.75</v>
      </c>
      <c r="P46" s="56">
        <f>SUM(P17:P36)</f>
        <v>425</v>
      </c>
      <c r="Q46" s="56">
        <f>SUM(Q17:Q45)</f>
        <v>100317.42</v>
      </c>
      <c r="R46" s="56">
        <f>SUM(R17:R45)</f>
        <v>880182.58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73</v>
      </c>
      <c r="I50" s="3"/>
    </row>
    <row r="51" spans="2:18" ht="24.95" customHeight="1" x14ac:dyDescent="0.25">
      <c r="F51" s="28" t="s">
        <v>72</v>
      </c>
    </row>
    <row r="52" spans="2:18" ht="24.95" customHeight="1" x14ac:dyDescent="0.25">
      <c r="H52" s="3" t="s">
        <v>77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6:R7"/>
    <mergeCell ref="B9:R9"/>
    <mergeCell ref="B10:R10"/>
    <mergeCell ref="B12:R12"/>
    <mergeCell ref="B13:R13"/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2024-12-05T15:48:43Z</cp:lastPrinted>
  <dcterms:created xsi:type="dcterms:W3CDTF">2017-09-27T15:04:47Z</dcterms:created>
  <dcterms:modified xsi:type="dcterms:W3CDTF">2025-01-07T14:39:35Z</dcterms:modified>
</cp:coreProperties>
</file>