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Dic\"/>
    </mc:Choice>
  </mc:AlternateContent>
  <bookViews>
    <workbookView xWindow="0" yWindow="0" windowWidth="12990" windowHeight="11040" activeTab="2"/>
  </bookViews>
  <sheets>
    <sheet name="Nom. Fija, Julio 2025" sheetId="1" r:id="rId1"/>
    <sheet name="Nom. Fija, Sept 2025" sheetId="2" r:id="rId2"/>
    <sheet name="Nom. Fija, Oct 2025" sheetId="3" r:id="rId3"/>
  </sheets>
  <definedNames>
    <definedName name="_xlnm._FilterDatabase" localSheetId="0" hidden="1">'Nom. Fija, Julio 2025'!#REF!</definedName>
    <definedName name="_xlnm._FilterDatabase" localSheetId="2" hidden="1">'Nom. Fija, Oct 2025'!#REF!</definedName>
    <definedName name="_xlnm._FilterDatabase" localSheetId="1" hidden="1">'Nom. Fija, Sept 2025'!#REF!</definedName>
    <definedName name="_xlnm.Print_Area" localSheetId="2">'Nom. Fija, Oct 2025'!$A$1:$S$50</definedName>
    <definedName name="DATOS" localSheetId="2">#REF!</definedName>
    <definedName name="DATOS" localSheetId="1">#REF!</definedName>
    <definedName name="DATOS">#REF!</definedName>
    <definedName name="DATOSS" localSheetId="2">#REF!</definedName>
    <definedName name="DATOSS" localSheetId="1">#REF!</definedName>
    <definedName name="DATOSS">#REF!</definedName>
    <definedName name="Print_Area" localSheetId="0">'Nom. Fija, Julio 2025'!$A$2:$R$48</definedName>
    <definedName name="Print_Area" localSheetId="2">'Nom. Fija, Oct 2025'!$A$2:$R$49</definedName>
    <definedName name="Print_Area" localSheetId="1">'Nom. Fija, Sept 2025'!$A$2:$R$48</definedName>
    <definedName name="Print_Titles" localSheetId="0">'Nom. Fija, Julio 2025'!$1:$16</definedName>
    <definedName name="Print_Titles" localSheetId="2">'Nom. Fija, Oct 2025'!$1:$16</definedName>
    <definedName name="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P45" i="3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P44" i="2"/>
  <c r="I44" i="2"/>
  <c r="N43" i="2"/>
  <c r="M43" i="2"/>
  <c r="L43" i="2"/>
  <c r="K43" i="2"/>
  <c r="J43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Q39" i="2" s="1"/>
  <c r="R39" i="2" s="1"/>
  <c r="N37" i="2"/>
  <c r="M37" i="2"/>
  <c r="L37" i="2"/>
  <c r="K37" i="2"/>
  <c r="J37" i="2"/>
  <c r="N36" i="2"/>
  <c r="M36" i="2"/>
  <c r="L36" i="2"/>
  <c r="K36" i="2"/>
  <c r="J36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L44" i="2" s="1"/>
  <c r="K27" i="2"/>
  <c r="J27" i="2"/>
  <c r="N26" i="2"/>
  <c r="M26" i="2"/>
  <c r="K26" i="2"/>
  <c r="J26" i="2"/>
  <c r="N25" i="2"/>
  <c r="M25" i="2"/>
  <c r="K25" i="2"/>
  <c r="J25" i="2"/>
  <c r="N23" i="2"/>
  <c r="M23" i="2"/>
  <c r="K23" i="2"/>
  <c r="J23" i="2"/>
  <c r="N22" i="2"/>
  <c r="M22" i="2"/>
  <c r="K22" i="2"/>
  <c r="J22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Q30" i="2" l="1"/>
  <c r="R30" i="2" s="1"/>
  <c r="Q34" i="2"/>
  <c r="R34" i="2" s="1"/>
  <c r="Q40" i="2"/>
  <c r="R40" i="2" s="1"/>
  <c r="M44" i="2"/>
  <c r="Q22" i="2"/>
  <c r="R22" i="2" s="1"/>
  <c r="Q23" i="2"/>
  <c r="R23" i="2" s="1"/>
  <c r="O25" i="2"/>
  <c r="Q26" i="2"/>
  <c r="R26" i="2" s="1"/>
  <c r="Q36" i="2"/>
  <c r="R36" i="2" s="1"/>
  <c r="Q41" i="2"/>
  <c r="R41" i="2" s="1"/>
  <c r="Q37" i="2"/>
  <c r="R37" i="2" s="1"/>
  <c r="Q43" i="2"/>
  <c r="R43" i="2" s="1"/>
  <c r="R18" i="3"/>
  <c r="R45" i="3" s="1"/>
  <c r="Q45" i="3"/>
  <c r="O45" i="3"/>
  <c r="J44" i="2"/>
  <c r="Q27" i="2"/>
  <c r="R27" i="2" s="1"/>
  <c r="Q31" i="2"/>
  <c r="R31" i="2" s="1"/>
  <c r="Q19" i="2"/>
  <c r="R19" i="2" s="1"/>
  <c r="Q20" i="2"/>
  <c r="R20" i="2" s="1"/>
  <c r="Q29" i="2"/>
  <c r="R29" i="2" s="1"/>
  <c r="Q33" i="2"/>
  <c r="R33" i="2" s="1"/>
  <c r="Q25" i="2"/>
  <c r="R25" i="2" s="1"/>
  <c r="N44" i="2"/>
  <c r="K44" i="2"/>
  <c r="Q28" i="2"/>
  <c r="R28" i="2" s="1"/>
  <c r="Q32" i="2"/>
  <c r="R32" i="2" s="1"/>
  <c r="O23" i="2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<sst xmlns="http://schemas.openxmlformats.org/spreadsheetml/2006/main" count="419" uniqueCount="80">
  <si>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</si>
  <si>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</si>
  <si>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</si>
  <si>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</si>
  <si>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</si>
  <si>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</si>
  <si>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</si>
  <si>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</si>
  <si>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</si>
  <si>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</si>
  <si>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</si>
  <si>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</si>
  <si>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</si>
  <si>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</si>
  <si>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</si>
  <si>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</si>
  <si>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</si>
  <si>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</si>
  <si>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</si>
  <si>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</si>
  <si>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</si>
  <si>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</si>
  <si>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</si>
  <si>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</si>
  <si>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</si>
  <si>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</si>
  <si>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</si>
  <si>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</si>
  <si>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</si>
  <si>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</si>
  <si>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</si>
  <si>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</si>
  <si>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</si>
  <si>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</si>
  <si>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</si>
  <si>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</si>
  <si>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</si>
  <si>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</si>
  <si>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</si>
  <si>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</si>
  <si>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</si>
  <si>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</si>
  <si>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</si>
  <si>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</si>
  <si>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</si>
  <si>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</si>
  <si>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</si>
  <si>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</si>
  <si>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</si>
  <si>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</si>
  <si>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</si>
  <si>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</si>
  <si>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</si>
  <si>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</si>
  <si>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</si>
  <si>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</si>
  <si>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</si>
  <si>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</si>
  <si>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</si>
  <si>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</si>
  <si>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</si>
  <si>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</si>
  <si>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</si>
  <si>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</si>
  <si>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</si>
  <si>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</si>
  <si>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</si>
  <si>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</si>
  <si>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</si>
  <si>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</si>
  <si>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</si>
  <si>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</si>
  <si>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</si>
  <si>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</si>
  <si>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</si>
  <si>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</si>
  <si>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</si>
  <si>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</si>
  <si>
    <t>Judith Yessenia Núñez Holguín</t>
  </si>
  <si>
    <t>Nómina Fija,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</si>
</sst>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59" y="452747"/>
          <a:ext cx="1696070" cy="176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20.100000000000001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81" t="s">
        <v>76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2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18"/>
      <c r="Q14" s="25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19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20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F14:F16"/>
    <mergeCell ref="H14:H16"/>
    <mergeCell ref="I14:I16"/>
    <mergeCell ref="B14:B16"/>
    <mergeCell ref="C14:C16"/>
    <mergeCell ref="D14:D16"/>
    <mergeCell ref="G14:G16"/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19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67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0"/>
      <c r="Q14" s="70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68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69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B1" zoomScale="25" zoomScaleNormal="100" zoomScaleSheetLayoutView="25" workbookViewId="0">
      <selection activeCell="AD18" sqref="AD1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7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7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2"/>
      <c r="Q14" s="72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73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74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5" si="7">H25*2.87%</f>
        <v>1722</v>
      </c>
      <c r="K25" s="40">
        <f t="shared" ref="K25:K35" si="8">H25*7.1%</f>
        <v>4260</v>
      </c>
      <c r="L25" s="40">
        <v>690</v>
      </c>
      <c r="M25" s="40">
        <f t="shared" ref="M25:M35" si="9">H25*3.04%</f>
        <v>1824</v>
      </c>
      <c r="N25" s="40">
        <f t="shared" ref="N25:N35" si="10">H25*7.09%</f>
        <v>4254</v>
      </c>
      <c r="O25" s="40">
        <f t="shared" ref="O25:O35" si="11">J25+K25+L25+M25+N25</f>
        <v>12750</v>
      </c>
      <c r="P25" s="40">
        <v>25</v>
      </c>
      <c r="Q25" s="40">
        <f t="shared" ref="Q25:Q35" si="12">I25+J25+M25+P25</f>
        <v>7057.65</v>
      </c>
      <c r="R25" s="40">
        <f t="shared" ref="R25:R35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5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78</v>
      </c>
      <c r="D33" s="37" t="s">
        <v>46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15</v>
      </c>
      <c r="C34" s="36" t="s">
        <v>48</v>
      </c>
      <c r="D34" s="48" t="s">
        <v>49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40">
        <f t="shared" si="7"/>
        <v>688.8</v>
      </c>
      <c r="K34" s="40">
        <f t="shared" si="8"/>
        <v>1704</v>
      </c>
      <c r="L34" s="40">
        <f t="shared" si="14"/>
        <v>276</v>
      </c>
      <c r="M34" s="40">
        <f t="shared" si="9"/>
        <v>729.6</v>
      </c>
      <c r="N34" s="40">
        <f t="shared" si="10"/>
        <v>1701.6</v>
      </c>
      <c r="O34" s="40">
        <f t="shared" si="11"/>
        <v>5100</v>
      </c>
      <c r="P34" s="40">
        <v>25</v>
      </c>
      <c r="Q34" s="40">
        <f t="shared" si="12"/>
        <v>1443.4</v>
      </c>
      <c r="R34" s="40">
        <f t="shared" si="13"/>
        <v>22556.6</v>
      </c>
      <c r="S34" s="8"/>
      <c r="T34" s="24"/>
      <c r="U34" s="8"/>
    </row>
    <row r="35" spans="1:21" s="14" customFormat="1" ht="35.1" customHeight="1" x14ac:dyDescent="0.25">
      <c r="A35" s="56"/>
      <c r="B35" s="53">
        <v>16</v>
      </c>
      <c r="C35" s="36" t="s">
        <v>71</v>
      </c>
      <c r="D35" s="37" t="s">
        <v>73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40">
        <f t="shared" si="7"/>
        <v>717.5</v>
      </c>
      <c r="K35" s="40">
        <f t="shared" si="8"/>
        <v>1775</v>
      </c>
      <c r="L35" s="40">
        <f t="shared" si="14"/>
        <v>287.5</v>
      </c>
      <c r="M35" s="40">
        <f t="shared" si="9"/>
        <v>760</v>
      </c>
      <c r="N35" s="40">
        <f t="shared" si="10"/>
        <v>1772.5</v>
      </c>
      <c r="O35" s="40">
        <f t="shared" si="11"/>
        <v>5312.5</v>
      </c>
      <c r="P35" s="40">
        <v>25</v>
      </c>
      <c r="Q35" s="40">
        <f t="shared" si="12"/>
        <v>1502.5</v>
      </c>
      <c r="R35" s="40">
        <f t="shared" si="13"/>
        <v>23497.5</v>
      </c>
      <c r="S35" s="8"/>
      <c r="T35" s="24"/>
      <c r="U35" s="8"/>
    </row>
    <row r="36" spans="1:21" s="14" customFormat="1" ht="30" customHeight="1" x14ac:dyDescent="0.5">
      <c r="A36" s="56"/>
      <c r="B36" s="50" t="s">
        <v>50</v>
      </c>
      <c r="C36" s="43"/>
      <c r="D36" s="44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8"/>
      <c r="T36" s="24"/>
      <c r="U36" s="8"/>
    </row>
    <row r="37" spans="1:21" s="14" customFormat="1" ht="45" customHeight="1" x14ac:dyDescent="0.25">
      <c r="A37" s="56"/>
      <c r="B37" s="35">
        <v>17</v>
      </c>
      <c r="C37" s="57" t="s">
        <v>51</v>
      </c>
      <c r="D37" s="51" t="s">
        <v>53</v>
      </c>
      <c r="E37" s="58" t="s">
        <v>50</v>
      </c>
      <c r="F37" s="59" t="s">
        <v>13</v>
      </c>
      <c r="G37" s="35" t="s">
        <v>19</v>
      </c>
      <c r="H37" s="60">
        <v>100000</v>
      </c>
      <c r="I37" s="60">
        <v>12105.44</v>
      </c>
      <c r="J37" s="40">
        <f>H37*2.87%</f>
        <v>2870</v>
      </c>
      <c r="K37" s="40">
        <f>H37*7.1%</f>
        <v>7100</v>
      </c>
      <c r="L37" s="40">
        <f>H37*1.15%</f>
        <v>1150</v>
      </c>
      <c r="M37" s="40">
        <f>H37*3.04%</f>
        <v>3040</v>
      </c>
      <c r="N37" s="40">
        <f>H37*7.09%</f>
        <v>7090</v>
      </c>
      <c r="O37" s="40">
        <f>J37+K37+L37+M37+N37</f>
        <v>21250</v>
      </c>
      <c r="P37" s="40">
        <v>25</v>
      </c>
      <c r="Q37" s="40">
        <f>I37+J37+M37+P37</f>
        <v>18040.439999999999</v>
      </c>
      <c r="R37" s="40">
        <f>H37-Q37</f>
        <v>81959.56</v>
      </c>
      <c r="S37" s="8"/>
      <c r="T37" s="24"/>
      <c r="U37" s="8"/>
    </row>
    <row r="38" spans="1:21" s="14" customFormat="1" ht="30" customHeight="1" x14ac:dyDescent="0.25">
      <c r="A38" s="56"/>
      <c r="B38" s="35">
        <v>18</v>
      </c>
      <c r="C38" s="57" t="s">
        <v>52</v>
      </c>
      <c r="D38" s="58" t="s">
        <v>25</v>
      </c>
      <c r="E38" s="58" t="s">
        <v>50</v>
      </c>
      <c r="F38" s="59" t="s">
        <v>13</v>
      </c>
      <c r="G38" s="59" t="s">
        <v>20</v>
      </c>
      <c r="H38" s="60">
        <v>35000</v>
      </c>
      <c r="I38" s="60"/>
      <c r="J38" s="40">
        <f>H38*2.87%</f>
        <v>1004.5</v>
      </c>
      <c r="K38" s="40">
        <f>H38*7.1%</f>
        <v>2485</v>
      </c>
      <c r="L38" s="40">
        <f>H38*1.15%</f>
        <v>402.5</v>
      </c>
      <c r="M38" s="40">
        <f>H38*3.04%</f>
        <v>1064</v>
      </c>
      <c r="N38" s="40">
        <f>H38*7.09%</f>
        <v>2481.5</v>
      </c>
      <c r="O38" s="40">
        <f>J38+K38+L38+M38+N38</f>
        <v>7437.5</v>
      </c>
      <c r="P38" s="40">
        <v>25</v>
      </c>
      <c r="Q38" s="40">
        <f>I38+J38+M38+P38</f>
        <v>2093.5</v>
      </c>
      <c r="R38" s="40">
        <f>H38-Q38</f>
        <v>32906.5</v>
      </c>
      <c r="S38" s="8"/>
      <c r="T38" s="24"/>
      <c r="U38" s="8"/>
    </row>
    <row r="39" spans="1:21" s="14" customFormat="1" ht="30" customHeight="1" x14ac:dyDescent="0.5">
      <c r="A39" s="56"/>
      <c r="B39" s="42" t="s">
        <v>61</v>
      </c>
      <c r="C39" s="43"/>
      <c r="D39" s="44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8"/>
      <c r="T39" s="24"/>
      <c r="U39" s="8"/>
    </row>
    <row r="40" spans="1:21" s="14" customFormat="1" ht="45" customHeight="1" x14ac:dyDescent="0.25">
      <c r="A40" s="56"/>
      <c r="B40" s="61">
        <v>19</v>
      </c>
      <c r="C40" s="36" t="s">
        <v>54</v>
      </c>
      <c r="D40" s="58" t="s">
        <v>55</v>
      </c>
      <c r="E40" s="62" t="s">
        <v>62</v>
      </c>
      <c r="F40" s="59" t="s">
        <v>13</v>
      </c>
      <c r="G40" s="59" t="s">
        <v>20</v>
      </c>
      <c r="H40" s="60">
        <v>35000</v>
      </c>
      <c r="I40" s="60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20</v>
      </c>
      <c r="C41" s="36" t="s">
        <v>56</v>
      </c>
      <c r="D41" s="37" t="s">
        <v>55</v>
      </c>
      <c r="E41" s="62" t="s">
        <v>62</v>
      </c>
      <c r="F41" s="59" t="s">
        <v>13</v>
      </c>
      <c r="G41" s="59" t="s">
        <v>20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45" customHeight="1" x14ac:dyDescent="0.25">
      <c r="A42" s="56"/>
      <c r="B42" s="35">
        <v>21</v>
      </c>
      <c r="C42" s="36" t="s">
        <v>57</v>
      </c>
      <c r="D42" s="37" t="s">
        <v>55</v>
      </c>
      <c r="E42" s="62" t="s">
        <v>62</v>
      </c>
      <c r="F42" s="59" t="s">
        <v>13</v>
      </c>
      <c r="G42" s="59" t="s">
        <v>19</v>
      </c>
      <c r="H42" s="38">
        <v>35000</v>
      </c>
      <c r="I42" s="38"/>
      <c r="J42" s="40">
        <f>H42*2.87%</f>
        <v>1004.5</v>
      </c>
      <c r="K42" s="40">
        <f>H42*7.1%</f>
        <v>2485</v>
      </c>
      <c r="L42" s="40">
        <f>H42*1.15%</f>
        <v>402.5</v>
      </c>
      <c r="M42" s="40">
        <f>H42*3.04%</f>
        <v>1064</v>
      </c>
      <c r="N42" s="40">
        <f>H42*7.09%</f>
        <v>2481.5</v>
      </c>
      <c r="O42" s="40">
        <f>J42+K42+L42+M42+N42</f>
        <v>7437.5</v>
      </c>
      <c r="P42" s="40">
        <v>25</v>
      </c>
      <c r="Q42" s="40">
        <f>I42+J42+M42+P42</f>
        <v>2093.5</v>
      </c>
      <c r="R42" s="40">
        <f>H42-Q42</f>
        <v>32906.5</v>
      </c>
      <c r="S42" s="8"/>
      <c r="T42" s="24"/>
      <c r="U42" s="8"/>
    </row>
    <row r="43" spans="1:21" s="14" customFormat="1" ht="30" customHeight="1" x14ac:dyDescent="0.5">
      <c r="A43" s="56"/>
      <c r="B43" s="63" t="s">
        <v>58</v>
      </c>
      <c r="C43" s="43"/>
      <c r="D43" s="44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8"/>
      <c r="T43" s="24"/>
      <c r="U43" s="8"/>
    </row>
    <row r="44" spans="1:21" ht="45" customHeight="1" x14ac:dyDescent="0.25">
      <c r="A44" s="56"/>
      <c r="B44" s="61">
        <v>22</v>
      </c>
      <c r="C44" s="66" t="s">
        <v>59</v>
      </c>
      <c r="D44" s="64" t="s">
        <v>60</v>
      </c>
      <c r="E44" s="48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40">
        <f>H44*2.87%</f>
        <v>2439.5</v>
      </c>
      <c r="K44" s="40">
        <f>H44*7.1%</f>
        <v>6035</v>
      </c>
      <c r="L44" s="40">
        <f>H44*1.15%</f>
        <v>977.5</v>
      </c>
      <c r="M44" s="40">
        <f>H44*3.04%</f>
        <v>2584</v>
      </c>
      <c r="N44" s="40">
        <f>H44*7.09%</f>
        <v>6026.5</v>
      </c>
      <c r="O44" s="40">
        <f>J44+K44+L44+M44+N44</f>
        <v>18062.5</v>
      </c>
      <c r="P44" s="40">
        <v>25</v>
      </c>
      <c r="Q44" s="40">
        <f>I44+J44+M44+P44</f>
        <v>13625.56</v>
      </c>
      <c r="R44" s="40">
        <f>H44-Q44</f>
        <v>71374.44</v>
      </c>
    </row>
    <row r="45" spans="1:21" ht="39.75" customHeight="1" x14ac:dyDescent="0.35">
      <c r="A45" s="33"/>
      <c r="B45" s="86" t="s">
        <v>17</v>
      </c>
      <c r="C45" s="86"/>
      <c r="D45" s="86"/>
      <c r="E45" s="86"/>
      <c r="F45" s="86"/>
      <c r="G45" s="87"/>
      <c r="H45" s="65">
        <f>SUM(H18:H44)</f>
        <v>945500</v>
      </c>
      <c r="I45" s="65">
        <f t="shared" ref="I45:O45" si="15">SUM(I18:I44)</f>
        <v>41794.870000000003</v>
      </c>
      <c r="J45" s="65">
        <f t="shared" si="15"/>
        <v>27135.85</v>
      </c>
      <c r="K45" s="65">
        <f t="shared" si="15"/>
        <v>67130.5</v>
      </c>
      <c r="L45" s="65">
        <f t="shared" si="15"/>
        <v>10700.75</v>
      </c>
      <c r="M45" s="65">
        <f t="shared" si="15"/>
        <v>28743.200000000001</v>
      </c>
      <c r="N45" s="65">
        <f t="shared" si="15"/>
        <v>67035.95</v>
      </c>
      <c r="O45" s="65">
        <f t="shared" si="15"/>
        <v>200746.25</v>
      </c>
      <c r="P45" s="65">
        <f>SUM(P17:P35)</f>
        <v>400</v>
      </c>
      <c r="Q45" s="65">
        <f>SUM(Q17:Q44)</f>
        <v>98223.92</v>
      </c>
      <c r="R45" s="65">
        <f>SUM(R17:R44)</f>
        <v>847276.08</v>
      </c>
    </row>
    <row r="46" spans="1:21" ht="3.7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1" ht="6.75" customHeight="1" x14ac:dyDescent="0.25">
      <c r="B47" s="17"/>
      <c r="O47" s="6"/>
      <c r="P47" s="6"/>
      <c r="Q47" s="6"/>
    </row>
    <row r="48" spans="1:21" ht="53.25" customHeight="1" x14ac:dyDescent="0.5">
      <c r="B48" s="75" t="s">
        <v>74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2:18" ht="21" customHeight="1" x14ac:dyDescent="0.25">
      <c r="B49" s="77" t="s">
        <v>68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Nom. Fija, Julio 2025</vt:lpstr>
      <vt:lpstr>Nom. Fija, Sept 2025</vt:lpstr>
      <vt:lpstr>Nom. Fija, Oct 2025</vt:lpstr>
      <vt:lpstr>'Nom. Fija, Oct 2025'!Área_de_impresión</vt:lpstr>
      <vt:lpstr>'Nom. Fija, Julio 2025'!Print_Area</vt:lpstr>
      <vt:lpstr>'Nom. Fija, Oct 2025'!Print_Area</vt:lpstr>
      <vt:lpstr>'Nom. Fija, Sept 2025'!Print_Area</vt:lpstr>
      <vt:lpstr>'Nom. Fija, Julio 2025'!Print_Titles</vt:lpstr>
      <vt:lpstr>'Nom. Fija, Oct 2025'!Print_Titles</vt:lpstr>
      <vt:lpstr>'Nom. Fija,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2025-12-16T16:52:40Z</cp:lastPrinted>
  <dcterms:created xsi:type="dcterms:W3CDTF">2017-09-27T15:04:47Z</dcterms:created>
  <dcterms:modified xsi:type="dcterms:W3CDTF">2025-12-16T16:52:45Z</dcterms:modified>
</cp:coreProperties>
</file>