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40" windowHeight="6930" tabRatio="599"/>
  </bookViews>
  <sheets>
    <sheet name="NOMINA FIJOS " sheetId="4" r:id="rId1"/>
  </sheets>
  <definedNames>
    <definedName name="_xlnm.Print_Area" localSheetId="0">'NOMINA FIJOS '!$A$1:$M$40</definedName>
    <definedName name="_xlnm.Print_Titles" localSheetId="0">'NOMINA FIJOS '!$1:$6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4" l="1"/>
  <c r="H29" i="4"/>
  <c r="H28" i="4" l="1"/>
  <c r="G28" i="4"/>
  <c r="L28" i="4" s="1"/>
  <c r="M28" i="4" s="1"/>
  <c r="H27" i="4" l="1"/>
  <c r="G27" i="4"/>
  <c r="L27" i="4" l="1"/>
  <c r="M27" i="4" s="1"/>
  <c r="H24" i="4"/>
  <c r="G24" i="4"/>
  <c r="H14" i="4"/>
  <c r="H13" i="4"/>
  <c r="H12" i="4"/>
  <c r="G12" i="4"/>
  <c r="H10" i="4" l="1"/>
  <c r="G10" i="4"/>
  <c r="L10" i="4" l="1"/>
  <c r="L12" i="4" l="1"/>
  <c r="A16" i="4"/>
  <c r="A17" i="4" s="1"/>
  <c r="A18" i="4" s="1"/>
  <c r="A19" i="4" s="1"/>
  <c r="M10" i="4" l="1"/>
  <c r="L24" i="4" l="1"/>
  <c r="G15" i="4"/>
  <c r="H15" i="4"/>
  <c r="H11" i="4"/>
  <c r="G11" i="4"/>
  <c r="L11" i="4" l="1"/>
  <c r="M11" i="4" l="1"/>
  <c r="M12" i="4" l="1"/>
  <c r="H18" i="4" l="1"/>
  <c r="M24" i="4" l="1"/>
  <c r="G25" i="4" l="1"/>
  <c r="G7" i="4" l="1"/>
  <c r="G19" i="4"/>
  <c r="H19" i="4"/>
  <c r="G18" i="4"/>
  <c r="L18" i="4" s="1"/>
  <c r="G8" i="4"/>
  <c r="H8" i="4"/>
  <c r="G9" i="4"/>
  <c r="H9" i="4"/>
  <c r="H25" i="4"/>
  <c r="G16" i="4"/>
  <c r="H16" i="4"/>
  <c r="G20" i="4"/>
  <c r="H20" i="4"/>
  <c r="G23" i="4"/>
  <c r="L23" i="4" s="1"/>
  <c r="H23" i="4"/>
  <c r="L19" i="4" l="1"/>
  <c r="L9" i="4"/>
  <c r="M9" i="4" s="1"/>
  <c r="L8" i="4"/>
  <c r="M8" i="4" s="1"/>
  <c r="L20" i="4"/>
  <c r="M7" i="4" l="1"/>
  <c r="M19" i="4" l="1"/>
  <c r="M18" i="4" l="1"/>
  <c r="H22" i="4" l="1"/>
  <c r="G22" i="4"/>
  <c r="G26" i="4"/>
  <c r="H26" i="4"/>
  <c r="G21" i="4"/>
  <c r="H21" i="4"/>
  <c r="G13" i="4"/>
  <c r="G14" i="4"/>
  <c r="G17" i="4"/>
  <c r="H17" i="4"/>
  <c r="L22" i="4" l="1"/>
  <c r="L21" i="4"/>
  <c r="L15" i="4"/>
  <c r="L26" i="4"/>
  <c r="L25" i="4"/>
  <c r="L13" i="4"/>
  <c r="L16" i="4"/>
  <c r="L17" i="4"/>
  <c r="M17" i="4" s="1"/>
  <c r="L14" i="4"/>
  <c r="M22" i="4" l="1"/>
  <c r="M25" i="4"/>
  <c r="M21" i="4"/>
  <c r="M16" i="4"/>
  <c r="M20" i="4"/>
  <c r="M26" i="4"/>
  <c r="M23" i="4"/>
  <c r="M15" i="4"/>
  <c r="M14" i="4"/>
  <c r="M13" i="4"/>
  <c r="L999804" i="4" l="1"/>
  <c r="B16479" i="4"/>
  <c r="B16481" i="4" s="1"/>
  <c r="A21" i="4" l="1"/>
  <c r="A22" i="4" l="1"/>
  <c r="A23" i="4" l="1"/>
  <c r="A24" i="4" l="1"/>
  <c r="A25" i="4" l="1"/>
  <c r="A26" i="4" l="1"/>
  <c r="A27" i="4" l="1"/>
  <c r="A28" i="4" s="1"/>
</calcChain>
</file>

<file path=xl/sharedStrings.xml><?xml version="1.0" encoding="utf-8"?>
<sst xmlns="http://schemas.openxmlformats.org/spreadsheetml/2006/main" count="113" uniqueCount="64">
  <si>
    <t>NO.</t>
  </si>
  <si>
    <t>AFP (2.87)</t>
  </si>
  <si>
    <t>SFS ( 3.04)</t>
  </si>
  <si>
    <t xml:space="preserve">Total de Descuentos </t>
  </si>
  <si>
    <t xml:space="preserve">CONSERJE </t>
  </si>
  <si>
    <t xml:space="preserve">RECEPCIONISTA </t>
  </si>
  <si>
    <t xml:space="preserve">Tipo Empleado </t>
  </si>
  <si>
    <t>Impuesto Sobre Renta ISR</t>
  </si>
  <si>
    <t>Sueldo Neto</t>
  </si>
  <si>
    <t xml:space="preserve">                                                           </t>
  </si>
  <si>
    <t>Seguridad Social</t>
  </si>
  <si>
    <t xml:space="preserve">FIJO </t>
  </si>
  <si>
    <t>Ingreso Bruto</t>
  </si>
  <si>
    <t>AUXILIAR ADMINISTRATIVO</t>
  </si>
  <si>
    <t xml:space="preserve">Nombres y Apellidos </t>
  </si>
  <si>
    <t xml:space="preserve">NÓMINA DE SUELDOS: EMPLEADOS FIJOS </t>
  </si>
  <si>
    <t>M</t>
  </si>
  <si>
    <t>F</t>
  </si>
  <si>
    <t>Género</t>
  </si>
  <si>
    <t>Funcion</t>
  </si>
  <si>
    <t xml:space="preserve">ENC. DIVISIÓN FINANCIERA </t>
  </si>
  <si>
    <t xml:space="preserve">Seguro de Vida </t>
  </si>
  <si>
    <t>ENC. DIVISIÓN RECURSOS HUMANOS</t>
  </si>
  <si>
    <t xml:space="preserve">ENC. CENTRO DOCUMENTACIÓN </t>
  </si>
  <si>
    <t xml:space="preserve">EUSEBIA PÉREZ JIMÉNEZ </t>
  </si>
  <si>
    <t xml:space="preserve">GUÍA DE MUSEO </t>
  </si>
  <si>
    <t>JUAN JOSE RODRÍGUEZ MARTE</t>
  </si>
  <si>
    <t>ANALISTA DE COMPRAS Y CONTRATACIONES</t>
  </si>
  <si>
    <t xml:space="preserve">Otros Descuento </t>
  </si>
  <si>
    <t>ANDRES AVELINO GARCÍA PEINTTRE</t>
  </si>
  <si>
    <t>ANALISTA CENTRO DOCUMENTACIÓN</t>
  </si>
  <si>
    <t xml:space="preserve">RHINA MERCEDES VENTURA RODRÍGUEZ </t>
  </si>
  <si>
    <t xml:space="preserve">ENRIQUE REYES </t>
  </si>
  <si>
    <t>SUPERVISOR DE MANTENIMIENTO</t>
  </si>
  <si>
    <t>WENDY ALT. CARABALLO PAULINO</t>
  </si>
  <si>
    <t xml:space="preserve">YOSELYS DE LA CRUZ MANZUETA </t>
  </si>
  <si>
    <t xml:space="preserve">FLERIDA DEL CARMEN PEÑA JAVIER </t>
  </si>
  <si>
    <t>CAMARERA</t>
  </si>
  <si>
    <t xml:space="preserve">MERSI CAROLINA ABREU HEREDIA </t>
  </si>
  <si>
    <t xml:space="preserve">GESTORA DE REDES SOCIALES </t>
  </si>
  <si>
    <t xml:space="preserve">DISEÑADOR GRÁFICO </t>
  </si>
  <si>
    <t xml:space="preserve">YERMIN EHTEVES DIAZ MONTAS </t>
  </si>
  <si>
    <t xml:space="preserve">AYUDANTE DE MANTENIMIENTO </t>
  </si>
  <si>
    <t xml:space="preserve">RODRIGO SOTO ABREU </t>
  </si>
  <si>
    <t xml:space="preserve">GEORGE KING </t>
  </si>
  <si>
    <t xml:space="preserve">INSTITUTO DUARTIANO </t>
  </si>
  <si>
    <t xml:space="preserve"> JOSE PILIA MORENO DUARTE </t>
  </si>
  <si>
    <t>HANELYN S. GÓMEZ CASTILLO</t>
  </si>
  <si>
    <t xml:space="preserve">                                                                                                                                                                                                  </t>
  </si>
  <si>
    <t>CHOFER I</t>
  </si>
  <si>
    <t>JOSE ALTAGRACIA LORA GUILLEN</t>
  </si>
  <si>
    <t xml:space="preserve"> RUTH MAGDA ROSANNA FELIZ OBREGÓN </t>
  </si>
  <si>
    <t>AUX. ADMINISTRATIVO</t>
  </si>
  <si>
    <t>AUX.  ADMINISTRATIVO</t>
  </si>
  <si>
    <t xml:space="preserve">ELBIN ALEJANDRO FELIZ </t>
  </si>
  <si>
    <t xml:space="preserve">LCDA.. BIANCA P. LÓPEZ GRULLÓN </t>
  </si>
  <si>
    <t xml:space="preserve">LCDA. LENI MAILIN SIRI ACOSTA </t>
  </si>
  <si>
    <t xml:space="preserve">LCDO.  BENJAMIN URIBE MONTAS </t>
  </si>
  <si>
    <t xml:space="preserve">LCDA.  MARISELA VENTURA SANTANA </t>
  </si>
  <si>
    <t>MARIAM K.  ESPINOSA LÓPEZ</t>
  </si>
  <si>
    <t>Correspondiente al mes de Enero  del año 2024.</t>
  </si>
  <si>
    <t>LCDO. VÍCTOR CESAR ZABALA SÁNCHEZ</t>
  </si>
  <si>
    <t xml:space="preserve">      LCDO. VÍCTOR C. ZABALA SÁNCHEZ,</t>
  </si>
  <si>
    <r>
      <t xml:space="preserve">                  </t>
    </r>
    <r>
      <rPr>
        <sz val="15"/>
        <rFont val="Calibri"/>
        <family val="2"/>
        <scheme val="minor"/>
      </rPr>
      <t xml:space="preserve">Enc. División Recursos Humanos.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</si>
</sst>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000\-0000000\-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43" fontId="5" fillId="2" borderId="0" xfId="1" applyFont="1" applyFill="1" applyBorder="1"/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2" borderId="0" xfId="0" applyFont="1" applyFill="1" applyBorder="1"/>
    <xf numFmtId="43" fontId="8" fillId="2" borderId="0" xfId="0" applyNumberFormat="1" applyFont="1" applyFill="1" applyBorder="1"/>
    <xf numFmtId="43" fontId="8" fillId="2" borderId="0" xfId="1" applyFont="1" applyFill="1" applyBorder="1"/>
    <xf numFmtId="43" fontId="9" fillId="2" borderId="0" xfId="1" applyFont="1" applyFill="1" applyBorder="1"/>
    <xf numFmtId="43" fontId="8" fillId="2" borderId="0" xfId="1" applyFont="1" applyFill="1" applyBorder="1" applyAlignment="1">
      <alignment horizontal="left"/>
    </xf>
    <xf numFmtId="43" fontId="8" fillId="0" borderId="0" xfId="1" applyFont="1" applyFill="1" applyBorder="1"/>
    <xf numFmtId="43" fontId="9" fillId="0" borderId="0" xfId="1" applyFont="1" applyFill="1" applyBorder="1"/>
    <xf numFmtId="0" fontId="7" fillId="2" borderId="0" xfId="0" applyFont="1" applyFill="1"/>
    <xf numFmtId="0" fontId="4" fillId="2" borderId="0" xfId="0" applyFont="1" applyFill="1" applyBorder="1" applyAlignment="1">
      <alignment horizontal="center"/>
    </xf>
    <xf numFmtId="43" fontId="7" fillId="2" borderId="0" xfId="0" applyNumberFormat="1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165" fontId="6" fillId="0" borderId="0" xfId="0" applyNumberFormat="1" applyFont="1" applyFill="1" applyBorder="1" applyAlignment="1">
      <alignment horizontal="left" wrapText="1"/>
    </xf>
    <xf numFmtId="43" fontId="8" fillId="0" borderId="0" xfId="0" applyNumberFormat="1" applyFont="1" applyFill="1" applyBorder="1"/>
    <xf numFmtId="43" fontId="8" fillId="0" borderId="0" xfId="0" applyNumberFormat="1" applyFont="1" applyFill="1" applyBorder="1" applyAlignment="1">
      <alignment horizontal="center"/>
    </xf>
    <xf numFmtId="0" fontId="12" fillId="2" borderId="0" xfId="0" applyFont="1" applyFill="1" applyBorder="1"/>
    <xf numFmtId="43" fontId="12" fillId="2" borderId="0" xfId="1" applyFont="1" applyFill="1" applyBorder="1"/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wrapText="1"/>
    </xf>
    <xf numFmtId="43" fontId="12" fillId="2" borderId="2" xfId="1" applyFont="1" applyFill="1" applyBorder="1"/>
    <xf numFmtId="43" fontId="12" fillId="2" borderId="2" xfId="0" applyNumberFormat="1" applyFont="1" applyFill="1" applyBorder="1"/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43" fontId="12" fillId="2" borderId="1" xfId="1" applyFont="1" applyFill="1" applyBorder="1"/>
    <xf numFmtId="0" fontId="12" fillId="2" borderId="2" xfId="0" applyFont="1" applyFill="1" applyBorder="1"/>
    <xf numFmtId="43" fontId="12" fillId="0" borderId="2" xfId="1" applyFont="1" applyFill="1" applyBorder="1"/>
    <xf numFmtId="43" fontId="12" fillId="0" borderId="2" xfId="0" applyNumberFormat="1" applyFont="1" applyFill="1" applyBorder="1"/>
    <xf numFmtId="165" fontId="14" fillId="2" borderId="2" xfId="0" applyNumberFormat="1" applyFont="1" applyFill="1" applyBorder="1" applyAlignment="1">
      <alignment horizontal="left" wrapText="1"/>
    </xf>
    <xf numFmtId="165" fontId="14" fillId="2" borderId="1" xfId="0" applyNumberFormat="1" applyFont="1" applyFill="1" applyBorder="1" applyAlignment="1">
      <alignment horizontal="left" wrapText="1"/>
    </xf>
    <xf numFmtId="0" fontId="12" fillId="2" borderId="2" xfId="0" applyFont="1" applyFill="1" applyBorder="1" applyAlignment="1">
      <alignment horizontal="left" wrapText="1"/>
    </xf>
    <xf numFmtId="43" fontId="12" fillId="2" borderId="1" xfId="0" applyNumberFormat="1" applyFont="1" applyFill="1" applyBorder="1"/>
    <xf numFmtId="0" fontId="12" fillId="0" borderId="2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43" fontId="12" fillId="0" borderId="1" xfId="1" applyFont="1" applyFill="1" applyBorder="1"/>
    <xf numFmtId="43" fontId="12" fillId="0" borderId="1" xfId="0" applyNumberFormat="1" applyFont="1" applyFill="1" applyBorder="1"/>
    <xf numFmtId="165" fontId="14" fillId="0" borderId="1" xfId="0" applyNumberFormat="1" applyFont="1" applyFill="1" applyBorder="1" applyAlignment="1">
      <alignment horizontal="left" wrapText="1"/>
    </xf>
    <xf numFmtId="43" fontId="12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165" fontId="14" fillId="0" borderId="2" xfId="0" applyNumberFormat="1" applyFont="1" applyFill="1" applyBorder="1" applyAlignment="1">
      <alignment horizontal="left" wrapText="1"/>
    </xf>
    <xf numFmtId="43" fontId="12" fillId="2" borderId="2" xfId="0" applyNumberFormat="1" applyFont="1" applyFill="1" applyBorder="1" applyAlignment="1">
      <alignment horizontal="center"/>
    </xf>
    <xf numFmtId="43" fontId="4" fillId="2" borderId="0" xfId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43" fontId="12" fillId="2" borderId="0" xfId="1" applyFont="1" applyFill="1" applyBorder="1" applyAlignment="1">
      <alignment horizont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51954</xdr:colOff>
      <xdr:row>0</xdr:row>
      <xdr:rowOff>17318</xdr:rowOff>
    </xdr:from>
    <xdr:to>
      <xdr:col>3</xdr:col>
      <xdr:colOff>346362</xdr:colOff>
      <xdr:row>4</xdr:row>
      <xdr:rowOff>237259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6090" y="17318"/>
          <a:ext cx="1073727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9804"/>
  <sheetViews>
    <sheetView showGridLines="0" tabSelected="1" zoomScale="55" zoomScaleNormal="55" zoomScaleSheetLayoutView="50" workbookViewId="0">
      <pane xSplit="2" ySplit="6" topLeftCell="C32" activePane="bottomRight" state="frozen"/>
      <selection pane="topRight" activeCell="C1" sqref="C1"/>
      <selection pane="bottomLeft" activeCell="A9" sqref="A9"/>
      <selection pane="bottomRight" activeCell="E35" sqref="E35"/>
    </sheetView>
  </sheetViews>
  <sheetFormatPr baseColWidth="10" defaultColWidth="11.42578125" defaultRowHeight="12.75" x14ac:dyDescent="0.2"/>
  <cols>
    <col min="1" max="1" width="6.85546875" style="3" customWidth="1"/>
    <col min="2" max="2" width="46.7109375" style="9" customWidth="1"/>
    <col min="3" max="3" width="11.5703125" style="3" customWidth="1"/>
    <col min="4" max="4" width="34.7109375" style="9" customWidth="1"/>
    <col min="5" max="5" width="14.7109375" style="9" customWidth="1"/>
    <col min="6" max="6" width="18.140625" style="2" customWidth="1"/>
    <col min="7" max="7" width="20.28515625" style="1" customWidth="1"/>
    <col min="8" max="8" width="20.5703125" style="1" customWidth="1"/>
    <col min="9" max="9" width="19.140625" style="1" customWidth="1"/>
    <col min="10" max="10" width="17.140625" style="1" customWidth="1"/>
    <col min="11" max="11" width="12.85546875" style="1" customWidth="1"/>
    <col min="12" max="13" width="20.85546875" style="1" customWidth="1"/>
    <col min="14" max="14" width="11.42578125" style="1"/>
    <col min="15" max="15" width="12.7109375" style="1" bestFit="1" customWidth="1"/>
    <col min="16" max="16" width="16" style="1" bestFit="1" customWidth="1"/>
    <col min="17" max="17" width="14.42578125" style="1" bestFit="1" customWidth="1"/>
    <col min="18" max="18" width="17" style="1" customWidth="1"/>
    <col min="19" max="16384" width="11.42578125" style="1"/>
  </cols>
  <sheetData>
    <row r="1" spans="1:16" ht="23.25" x14ac:dyDescent="0.35">
      <c r="A1" s="33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6" ht="21" x14ac:dyDescent="0.35">
      <c r="A2" s="34" t="s">
        <v>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6" ht="18.75" x14ac:dyDescent="0.3">
      <c r="A3" s="35" t="s">
        <v>60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5"/>
    </row>
    <row r="4" spans="1:16" ht="19.5" thickBot="1" x14ac:dyDescent="0.35">
      <c r="A4" s="35"/>
      <c r="B4" s="35"/>
      <c r="C4" s="21"/>
      <c r="D4" s="8"/>
      <c r="E4" s="8"/>
      <c r="F4" s="6"/>
    </row>
    <row r="5" spans="1:16" ht="25.5" customHeight="1" thickBot="1" x14ac:dyDescent="0.3">
      <c r="A5" s="10"/>
      <c r="B5" s="11"/>
      <c r="C5" s="10"/>
      <c r="D5" s="11"/>
      <c r="E5" s="11"/>
      <c r="F5" s="12"/>
      <c r="G5" s="36" t="s">
        <v>10</v>
      </c>
      <c r="H5" s="37"/>
      <c r="I5" s="13"/>
      <c r="J5" s="13"/>
      <c r="K5" s="13"/>
      <c r="L5" s="13"/>
      <c r="M5" s="13"/>
    </row>
    <row r="6" spans="1:16" s="7" customFormat="1" ht="57" customHeight="1" x14ac:dyDescent="0.25">
      <c r="A6" s="30" t="s">
        <v>0</v>
      </c>
      <c r="B6" s="30" t="s">
        <v>14</v>
      </c>
      <c r="C6" s="32" t="s">
        <v>18</v>
      </c>
      <c r="D6" s="30" t="s">
        <v>19</v>
      </c>
      <c r="E6" s="32" t="s">
        <v>6</v>
      </c>
      <c r="F6" s="32" t="s">
        <v>12</v>
      </c>
      <c r="G6" s="31" t="s">
        <v>1</v>
      </c>
      <c r="H6" s="31" t="s">
        <v>2</v>
      </c>
      <c r="I6" s="32" t="s">
        <v>7</v>
      </c>
      <c r="J6" s="32" t="s">
        <v>21</v>
      </c>
      <c r="K6" s="32" t="s">
        <v>28</v>
      </c>
      <c r="L6" s="32" t="s">
        <v>3</v>
      </c>
      <c r="M6" s="32" t="s">
        <v>8</v>
      </c>
    </row>
    <row r="7" spans="1:16" s="13" customFormat="1" ht="36.75" customHeight="1" x14ac:dyDescent="0.3">
      <c r="A7" s="38">
        <v>1</v>
      </c>
      <c r="B7" s="39" t="s">
        <v>46</v>
      </c>
      <c r="C7" s="38" t="s">
        <v>16</v>
      </c>
      <c r="D7" s="39" t="s">
        <v>20</v>
      </c>
      <c r="E7" s="40" t="s">
        <v>11</v>
      </c>
      <c r="F7" s="41">
        <v>85000</v>
      </c>
      <c r="G7" s="41">
        <f t="shared" ref="G7:G11" si="0">F7*2.87%</f>
        <v>2439.5</v>
      </c>
      <c r="H7" s="41">
        <v>2584</v>
      </c>
      <c r="I7" s="41">
        <v>8577.06</v>
      </c>
      <c r="J7" s="42">
        <v>25</v>
      </c>
      <c r="K7" s="42"/>
      <c r="L7" s="41">
        <v>13625.56</v>
      </c>
      <c r="M7" s="42">
        <f t="shared" ref="M7:M12" si="1">+F7-L7</f>
        <v>71374.44</v>
      </c>
      <c r="N7" s="14"/>
    </row>
    <row r="8" spans="1:16" s="15" customFormat="1" ht="42" customHeight="1" x14ac:dyDescent="0.3">
      <c r="A8" s="43">
        <v>2</v>
      </c>
      <c r="B8" s="44" t="s">
        <v>61</v>
      </c>
      <c r="C8" s="43" t="s">
        <v>16</v>
      </c>
      <c r="D8" s="44" t="s">
        <v>22</v>
      </c>
      <c r="E8" s="40" t="s">
        <v>11</v>
      </c>
      <c r="F8" s="45">
        <v>85000</v>
      </c>
      <c r="G8" s="45">
        <f t="shared" si="0"/>
        <v>2439.5</v>
      </c>
      <c r="H8" s="45">
        <f>+F8*3.04%</f>
        <v>2584</v>
      </c>
      <c r="I8" s="41">
        <v>8577.06</v>
      </c>
      <c r="J8" s="42">
        <v>25</v>
      </c>
      <c r="K8" s="42"/>
      <c r="L8" s="41">
        <f>SUM(G8:J8)</f>
        <v>13625.56</v>
      </c>
      <c r="M8" s="42">
        <f t="shared" si="1"/>
        <v>71374.44</v>
      </c>
      <c r="N8" s="14" t="s">
        <v>9</v>
      </c>
    </row>
    <row r="9" spans="1:16" s="15" customFormat="1" ht="30" customHeight="1" x14ac:dyDescent="0.3">
      <c r="A9" s="38">
        <v>3</v>
      </c>
      <c r="B9" s="44" t="s">
        <v>51</v>
      </c>
      <c r="C9" s="43" t="s">
        <v>17</v>
      </c>
      <c r="D9" s="40" t="s">
        <v>23</v>
      </c>
      <c r="E9" s="40" t="s">
        <v>11</v>
      </c>
      <c r="F9" s="45">
        <v>70000</v>
      </c>
      <c r="G9" s="45">
        <f t="shared" si="0"/>
        <v>2009</v>
      </c>
      <c r="H9" s="45">
        <f>+F9*3.04%</f>
        <v>2128</v>
      </c>
      <c r="I9" s="45">
        <v>5368.45</v>
      </c>
      <c r="J9" s="42">
        <v>25</v>
      </c>
      <c r="K9" s="42"/>
      <c r="L9" s="41">
        <f>SUM(G9:J9)</f>
        <v>9530.4500000000007</v>
      </c>
      <c r="M9" s="42">
        <f t="shared" si="1"/>
        <v>60469.55</v>
      </c>
      <c r="N9" s="14"/>
    </row>
    <row r="10" spans="1:16" s="15" customFormat="1" ht="33" customHeight="1" x14ac:dyDescent="0.3">
      <c r="A10" s="43">
        <v>4</v>
      </c>
      <c r="B10" s="46" t="s">
        <v>24</v>
      </c>
      <c r="C10" s="38" t="s">
        <v>17</v>
      </c>
      <c r="D10" s="46" t="s">
        <v>25</v>
      </c>
      <c r="E10" s="40" t="s">
        <v>11</v>
      </c>
      <c r="F10" s="47">
        <v>35000</v>
      </c>
      <c r="G10" s="47">
        <f>F10*2.87%</f>
        <v>1004.5</v>
      </c>
      <c r="H10" s="47">
        <f>+F10*3.04%</f>
        <v>1064</v>
      </c>
      <c r="I10" s="47">
        <v>0</v>
      </c>
      <c r="J10" s="42">
        <v>25</v>
      </c>
      <c r="K10" s="42"/>
      <c r="L10" s="41">
        <f>SUM(G10:J10)</f>
        <v>2093.5</v>
      </c>
      <c r="M10" s="48">
        <f t="shared" si="1"/>
        <v>32906.5</v>
      </c>
      <c r="N10" s="14"/>
    </row>
    <row r="11" spans="1:16" s="15" customFormat="1" ht="36.75" customHeight="1" x14ac:dyDescent="0.3">
      <c r="A11" s="38">
        <v>5</v>
      </c>
      <c r="B11" s="44" t="s">
        <v>26</v>
      </c>
      <c r="C11" s="43" t="s">
        <v>17</v>
      </c>
      <c r="D11" s="44" t="s">
        <v>27</v>
      </c>
      <c r="E11" s="40" t="s">
        <v>11</v>
      </c>
      <c r="F11" s="45">
        <v>60000</v>
      </c>
      <c r="G11" s="45">
        <f t="shared" si="0"/>
        <v>1722</v>
      </c>
      <c r="H11" s="45">
        <f>+F11*3.04%</f>
        <v>1824</v>
      </c>
      <c r="I11" s="45">
        <v>3486.65</v>
      </c>
      <c r="J11" s="42">
        <v>25</v>
      </c>
      <c r="K11" s="42"/>
      <c r="L11" s="41">
        <f>SUM(G11:K11)</f>
        <v>7057.65</v>
      </c>
      <c r="M11" s="42">
        <f t="shared" si="1"/>
        <v>52942.35</v>
      </c>
      <c r="N11" s="14"/>
    </row>
    <row r="12" spans="1:16" s="15" customFormat="1" ht="36.75" customHeight="1" x14ac:dyDescent="0.3">
      <c r="A12" s="38">
        <v>6</v>
      </c>
      <c r="B12" s="44" t="s">
        <v>29</v>
      </c>
      <c r="C12" s="43" t="s">
        <v>17</v>
      </c>
      <c r="D12" s="44" t="s">
        <v>30</v>
      </c>
      <c r="E12" s="40" t="s">
        <v>11</v>
      </c>
      <c r="F12" s="45">
        <v>60000</v>
      </c>
      <c r="G12" s="45">
        <f t="shared" ref="G12:G26" si="2">F12*2.87%</f>
        <v>1722</v>
      </c>
      <c r="H12" s="45">
        <f t="shared" ref="H12:H14" si="3">F12*3.04%</f>
        <v>1824</v>
      </c>
      <c r="I12" s="45">
        <v>3486.65</v>
      </c>
      <c r="J12" s="42">
        <v>25</v>
      </c>
      <c r="K12" s="42"/>
      <c r="L12" s="41">
        <f>SUM(G12:J12)</f>
        <v>7057.65</v>
      </c>
      <c r="M12" s="42">
        <f t="shared" si="1"/>
        <v>52942.35</v>
      </c>
    </row>
    <row r="13" spans="1:16" s="15" customFormat="1" ht="36.75" customHeight="1" x14ac:dyDescent="0.3">
      <c r="A13" s="38">
        <v>7</v>
      </c>
      <c r="B13" s="39" t="s">
        <v>31</v>
      </c>
      <c r="C13" s="38" t="s">
        <v>17</v>
      </c>
      <c r="D13" s="49" t="s">
        <v>25</v>
      </c>
      <c r="E13" s="44" t="s">
        <v>11</v>
      </c>
      <c r="F13" s="41">
        <v>35000</v>
      </c>
      <c r="G13" s="41">
        <f t="shared" si="2"/>
        <v>1004.5</v>
      </c>
      <c r="H13" s="41">
        <f t="shared" si="3"/>
        <v>1064</v>
      </c>
      <c r="I13" s="41"/>
      <c r="J13" s="42">
        <v>25</v>
      </c>
      <c r="K13" s="42"/>
      <c r="L13" s="41">
        <f t="shared" ref="L13:L17" si="4">SUM(G13:J13)</f>
        <v>2093.5</v>
      </c>
      <c r="M13" s="42">
        <f t="shared" ref="M13:M26" si="5">+F13-L13</f>
        <v>32906.5</v>
      </c>
    </row>
    <row r="14" spans="1:16" s="16" customFormat="1" ht="35.25" customHeight="1" x14ac:dyDescent="0.3">
      <c r="A14" s="43">
        <v>8</v>
      </c>
      <c r="B14" s="44" t="s">
        <v>32</v>
      </c>
      <c r="C14" s="43" t="s">
        <v>16</v>
      </c>
      <c r="D14" s="50" t="s">
        <v>33</v>
      </c>
      <c r="E14" s="44" t="s">
        <v>11</v>
      </c>
      <c r="F14" s="45">
        <v>35000</v>
      </c>
      <c r="G14" s="45">
        <f t="shared" si="2"/>
        <v>1004.5</v>
      </c>
      <c r="H14" s="41">
        <f t="shared" si="3"/>
        <v>1064</v>
      </c>
      <c r="I14" s="45">
        <v>0</v>
      </c>
      <c r="J14" s="42">
        <v>25</v>
      </c>
      <c r="K14" s="42"/>
      <c r="L14" s="41">
        <f t="shared" si="4"/>
        <v>2093.5</v>
      </c>
      <c r="M14" s="42">
        <f t="shared" si="5"/>
        <v>32906.5</v>
      </c>
    </row>
    <row r="15" spans="1:16" s="15" customFormat="1" ht="32.25" customHeight="1" x14ac:dyDescent="0.3">
      <c r="A15" s="38">
        <v>9</v>
      </c>
      <c r="B15" s="39" t="s">
        <v>34</v>
      </c>
      <c r="C15" s="38" t="s">
        <v>17</v>
      </c>
      <c r="D15" s="49" t="s">
        <v>4</v>
      </c>
      <c r="E15" s="40" t="s">
        <v>11</v>
      </c>
      <c r="F15" s="41">
        <v>25000</v>
      </c>
      <c r="G15" s="45">
        <f t="shared" si="2"/>
        <v>717.5</v>
      </c>
      <c r="H15" s="45">
        <f>+F15*3.04%</f>
        <v>760</v>
      </c>
      <c r="I15" s="41">
        <v>0</v>
      </c>
      <c r="J15" s="42">
        <v>25</v>
      </c>
      <c r="K15" s="42"/>
      <c r="L15" s="41">
        <f t="shared" si="4"/>
        <v>1502.5</v>
      </c>
      <c r="M15" s="42">
        <f t="shared" si="5"/>
        <v>23497.5</v>
      </c>
    </row>
    <row r="16" spans="1:16" s="20" customFormat="1" ht="30" customHeight="1" x14ac:dyDescent="0.3">
      <c r="A16" s="38">
        <f t="shared" ref="A15:A26" si="6">+A15+1</f>
        <v>10</v>
      </c>
      <c r="B16" s="44" t="s">
        <v>56</v>
      </c>
      <c r="C16" s="38" t="s">
        <v>17</v>
      </c>
      <c r="D16" s="44" t="s">
        <v>53</v>
      </c>
      <c r="E16" s="44" t="s">
        <v>11</v>
      </c>
      <c r="F16" s="45">
        <v>60000</v>
      </c>
      <c r="G16" s="45">
        <f t="shared" si="2"/>
        <v>1722</v>
      </c>
      <c r="H16" s="45">
        <f>+F16*3.04%</f>
        <v>1824</v>
      </c>
      <c r="I16" s="45">
        <v>3486.65</v>
      </c>
      <c r="J16" s="42">
        <v>25</v>
      </c>
      <c r="K16" s="42"/>
      <c r="L16" s="41">
        <f t="shared" si="4"/>
        <v>7057.65</v>
      </c>
      <c r="M16" s="42">
        <f t="shared" si="5"/>
        <v>52942.35</v>
      </c>
      <c r="P16" s="22"/>
    </row>
    <row r="17" spans="1:13" s="17" customFormat="1" ht="33.75" customHeight="1" x14ac:dyDescent="0.3">
      <c r="A17" s="38">
        <f t="shared" si="6"/>
        <v>11</v>
      </c>
      <c r="B17" s="44" t="s">
        <v>35</v>
      </c>
      <c r="C17" s="38" t="s">
        <v>17</v>
      </c>
      <c r="D17" s="50" t="s">
        <v>4</v>
      </c>
      <c r="E17" s="44" t="s">
        <v>11</v>
      </c>
      <c r="F17" s="45">
        <v>24000</v>
      </c>
      <c r="G17" s="45">
        <f t="shared" si="2"/>
        <v>688.8</v>
      </c>
      <c r="H17" s="45">
        <f>+F17*3.04%</f>
        <v>729.6</v>
      </c>
      <c r="I17" s="45"/>
      <c r="J17" s="42">
        <v>25</v>
      </c>
      <c r="K17" s="42"/>
      <c r="L17" s="41">
        <f t="shared" si="4"/>
        <v>1443.4</v>
      </c>
      <c r="M17" s="42">
        <f t="shared" si="5"/>
        <v>22556.6</v>
      </c>
    </row>
    <row r="18" spans="1:13" s="15" customFormat="1" ht="32.25" customHeight="1" x14ac:dyDescent="0.3">
      <c r="A18" s="38">
        <f t="shared" si="6"/>
        <v>12</v>
      </c>
      <c r="B18" s="39" t="s">
        <v>36</v>
      </c>
      <c r="C18" s="38" t="s">
        <v>17</v>
      </c>
      <c r="D18" s="51" t="s">
        <v>37</v>
      </c>
      <c r="E18" s="44" t="s">
        <v>11</v>
      </c>
      <c r="F18" s="41">
        <v>25000</v>
      </c>
      <c r="G18" s="45">
        <f t="shared" si="2"/>
        <v>717.5</v>
      </c>
      <c r="H18" s="45">
        <f>F18*3.04%</f>
        <v>760</v>
      </c>
      <c r="I18" s="41"/>
      <c r="J18" s="42">
        <v>25</v>
      </c>
      <c r="K18" s="52">
        <v>1512.45</v>
      </c>
      <c r="L18" s="41">
        <f>SUM(G18:K18)</f>
        <v>3014.95</v>
      </c>
      <c r="M18" s="42">
        <f t="shared" si="5"/>
        <v>21985.05</v>
      </c>
    </row>
    <row r="19" spans="1:13" s="20" customFormat="1" ht="30" customHeight="1" x14ac:dyDescent="0.3">
      <c r="A19" s="38">
        <f t="shared" si="6"/>
        <v>13</v>
      </c>
      <c r="B19" s="44" t="s">
        <v>38</v>
      </c>
      <c r="C19" s="38" t="s">
        <v>17</v>
      </c>
      <c r="D19" s="44" t="s">
        <v>52</v>
      </c>
      <c r="E19" s="44" t="s">
        <v>11</v>
      </c>
      <c r="F19" s="45">
        <v>35000</v>
      </c>
      <c r="G19" s="45">
        <f t="shared" si="2"/>
        <v>1004.5</v>
      </c>
      <c r="H19" s="45">
        <f t="shared" ref="H19:H23" si="7">+F19*3.04%</f>
        <v>1064</v>
      </c>
      <c r="I19" s="45"/>
      <c r="J19" s="42">
        <v>25</v>
      </c>
      <c r="K19" s="52">
        <v>1512.45</v>
      </c>
      <c r="L19" s="41">
        <f>SUM(G19:K19)</f>
        <v>3605.95</v>
      </c>
      <c r="M19" s="42">
        <f t="shared" si="5"/>
        <v>31394.05</v>
      </c>
    </row>
    <row r="20" spans="1:13" s="19" customFormat="1" ht="30" customHeight="1" x14ac:dyDescent="0.3">
      <c r="A20" s="53">
        <v>14</v>
      </c>
      <c r="B20" s="54" t="s">
        <v>55</v>
      </c>
      <c r="C20" s="55" t="s">
        <v>17</v>
      </c>
      <c r="D20" s="54" t="s">
        <v>39</v>
      </c>
      <c r="E20" s="54" t="s">
        <v>11</v>
      </c>
      <c r="F20" s="56">
        <v>45000</v>
      </c>
      <c r="G20" s="56">
        <f t="shared" si="2"/>
        <v>1291.5</v>
      </c>
      <c r="H20" s="56">
        <f t="shared" si="7"/>
        <v>1368</v>
      </c>
      <c r="I20" s="56">
        <v>1148.33</v>
      </c>
      <c r="J20" s="42">
        <v>25</v>
      </c>
      <c r="K20" s="57"/>
      <c r="L20" s="47">
        <f t="shared" ref="L20:L26" si="8">SUM(G20:J20)</f>
        <v>3832.83</v>
      </c>
      <c r="M20" s="48">
        <f t="shared" si="5"/>
        <v>41167.17</v>
      </c>
    </row>
    <row r="21" spans="1:13" s="19" customFormat="1" ht="33" customHeight="1" x14ac:dyDescent="0.3">
      <c r="A21" s="55">
        <f t="shared" si="6"/>
        <v>15</v>
      </c>
      <c r="B21" s="54" t="s">
        <v>47</v>
      </c>
      <c r="C21" s="55" t="s">
        <v>17</v>
      </c>
      <c r="D21" s="58" t="s">
        <v>5</v>
      </c>
      <c r="E21" s="54" t="s">
        <v>11</v>
      </c>
      <c r="F21" s="56">
        <v>30000</v>
      </c>
      <c r="G21" s="47">
        <f t="shared" si="2"/>
        <v>861</v>
      </c>
      <c r="H21" s="47">
        <f t="shared" si="7"/>
        <v>912</v>
      </c>
      <c r="I21" s="47"/>
      <c r="J21" s="42">
        <v>25</v>
      </c>
      <c r="K21" s="57"/>
      <c r="L21" s="47">
        <f t="shared" si="8"/>
        <v>1798</v>
      </c>
      <c r="M21" s="48">
        <f t="shared" si="5"/>
        <v>28202</v>
      </c>
    </row>
    <row r="22" spans="1:13" s="18" customFormat="1" ht="33.75" customHeight="1" x14ac:dyDescent="0.3">
      <c r="A22" s="55">
        <f t="shared" si="6"/>
        <v>16</v>
      </c>
      <c r="B22" s="54" t="s">
        <v>57</v>
      </c>
      <c r="C22" s="55" t="s">
        <v>16</v>
      </c>
      <c r="D22" s="58" t="s">
        <v>40</v>
      </c>
      <c r="E22" s="54" t="s">
        <v>11</v>
      </c>
      <c r="F22" s="56">
        <v>45000</v>
      </c>
      <c r="G22" s="56">
        <f t="shared" si="2"/>
        <v>1291.5</v>
      </c>
      <c r="H22" s="56">
        <f t="shared" si="7"/>
        <v>1368</v>
      </c>
      <c r="I22" s="56">
        <v>1148.33</v>
      </c>
      <c r="J22" s="42">
        <v>25</v>
      </c>
      <c r="K22" s="57"/>
      <c r="L22" s="47">
        <f t="shared" si="8"/>
        <v>3832.83</v>
      </c>
      <c r="M22" s="59">
        <f t="shared" si="5"/>
        <v>41167.17</v>
      </c>
    </row>
    <row r="23" spans="1:13" s="18" customFormat="1" ht="30" customHeight="1" x14ac:dyDescent="0.3">
      <c r="A23" s="53">
        <f t="shared" si="6"/>
        <v>17</v>
      </c>
      <c r="B23" s="39" t="s">
        <v>58</v>
      </c>
      <c r="C23" s="43" t="s">
        <v>17</v>
      </c>
      <c r="D23" s="39" t="s">
        <v>52</v>
      </c>
      <c r="E23" s="39" t="s">
        <v>11</v>
      </c>
      <c r="F23" s="41">
        <v>55000</v>
      </c>
      <c r="G23" s="47">
        <f t="shared" si="2"/>
        <v>1578.5</v>
      </c>
      <c r="H23" s="47">
        <f t="shared" si="7"/>
        <v>1672</v>
      </c>
      <c r="I23" s="47">
        <v>2559.6799999999998</v>
      </c>
      <c r="J23" s="42">
        <v>25</v>
      </c>
      <c r="K23" s="48">
        <v>1512.45</v>
      </c>
      <c r="L23" s="47">
        <f>SUM(G23:K23)</f>
        <v>7347.63</v>
      </c>
      <c r="M23" s="59">
        <f t="shared" si="5"/>
        <v>47652.37</v>
      </c>
    </row>
    <row r="24" spans="1:13" s="19" customFormat="1" ht="30" customHeight="1" x14ac:dyDescent="0.3">
      <c r="A24" s="53">
        <f t="shared" si="6"/>
        <v>18</v>
      </c>
      <c r="B24" s="60" t="s">
        <v>41</v>
      </c>
      <c r="C24" s="53" t="s">
        <v>16</v>
      </c>
      <c r="D24" s="61" t="s">
        <v>42</v>
      </c>
      <c r="E24" s="54" t="s">
        <v>11</v>
      </c>
      <c r="F24" s="47">
        <v>24000</v>
      </c>
      <c r="G24" s="47">
        <f t="shared" si="2"/>
        <v>688.8</v>
      </c>
      <c r="H24" s="47">
        <f>F24*3.04%</f>
        <v>729.6</v>
      </c>
      <c r="I24" s="41"/>
      <c r="J24" s="42">
        <v>25</v>
      </c>
      <c r="K24" s="57"/>
      <c r="L24" s="47">
        <f t="shared" si="8"/>
        <v>1443.4</v>
      </c>
      <c r="M24" s="62">
        <f t="shared" si="5"/>
        <v>22556.6</v>
      </c>
    </row>
    <row r="25" spans="1:13" s="19" customFormat="1" ht="30" customHeight="1" x14ac:dyDescent="0.3">
      <c r="A25" s="55">
        <f t="shared" si="6"/>
        <v>19</v>
      </c>
      <c r="B25" s="44" t="s">
        <v>43</v>
      </c>
      <c r="C25" s="43" t="s">
        <v>16</v>
      </c>
      <c r="D25" s="50" t="s">
        <v>13</v>
      </c>
      <c r="E25" s="44" t="s">
        <v>11</v>
      </c>
      <c r="F25" s="45">
        <v>35000</v>
      </c>
      <c r="G25" s="56">
        <f t="shared" si="2"/>
        <v>1004.5</v>
      </c>
      <c r="H25" s="56">
        <f>+F25*3.04%</f>
        <v>1064</v>
      </c>
      <c r="I25" s="56"/>
      <c r="J25" s="42">
        <v>25</v>
      </c>
      <c r="K25" s="57"/>
      <c r="L25" s="47">
        <f t="shared" si="8"/>
        <v>2093.5</v>
      </c>
      <c r="M25" s="59">
        <f t="shared" si="5"/>
        <v>32906.5</v>
      </c>
    </row>
    <row r="26" spans="1:13" s="18" customFormat="1" ht="30" customHeight="1" x14ac:dyDescent="0.3">
      <c r="A26" s="55">
        <f t="shared" si="6"/>
        <v>20</v>
      </c>
      <c r="B26" s="54" t="s">
        <v>44</v>
      </c>
      <c r="C26" s="55" t="s">
        <v>16</v>
      </c>
      <c r="D26" s="58" t="s">
        <v>53</v>
      </c>
      <c r="E26" s="54" t="s">
        <v>11</v>
      </c>
      <c r="F26" s="56">
        <v>25000</v>
      </c>
      <c r="G26" s="56">
        <f t="shared" si="2"/>
        <v>717.5</v>
      </c>
      <c r="H26" s="56">
        <f>+F26*3.04%</f>
        <v>760</v>
      </c>
      <c r="I26" s="56"/>
      <c r="J26" s="42">
        <v>25</v>
      </c>
      <c r="K26" s="57"/>
      <c r="L26" s="47">
        <f t="shared" si="8"/>
        <v>1502.5</v>
      </c>
      <c r="M26" s="59">
        <f t="shared" si="5"/>
        <v>23497.5</v>
      </c>
    </row>
    <row r="27" spans="1:13" s="18" customFormat="1" ht="30" customHeight="1" x14ac:dyDescent="0.3">
      <c r="A27" s="55">
        <f>B37+A26+1</f>
        <v>21</v>
      </c>
      <c r="B27" s="54" t="s">
        <v>59</v>
      </c>
      <c r="C27" s="55" t="s">
        <v>17</v>
      </c>
      <c r="D27" s="58" t="s">
        <v>5</v>
      </c>
      <c r="E27" s="54" t="s">
        <v>11</v>
      </c>
      <c r="F27" s="56">
        <v>35000</v>
      </c>
      <c r="G27" s="56">
        <f t="shared" ref="G27:G29" si="9">F27*2.87%</f>
        <v>1004.5</v>
      </c>
      <c r="H27" s="56">
        <f>+F27*3.04%</f>
        <v>1064</v>
      </c>
      <c r="I27" s="56"/>
      <c r="J27" s="42">
        <v>25</v>
      </c>
      <c r="K27" s="57"/>
      <c r="L27" s="47">
        <f t="shared" ref="L27:L28" si="10">SUM(G27:J27)</f>
        <v>2093.5</v>
      </c>
      <c r="M27" s="59">
        <f t="shared" ref="M27:M28" si="11">+F27-L27</f>
        <v>32906.5</v>
      </c>
    </row>
    <row r="28" spans="1:13" s="18" customFormat="1" ht="38.25" customHeight="1" x14ac:dyDescent="0.3">
      <c r="A28" s="55">
        <f>+A27+1</f>
        <v>22</v>
      </c>
      <c r="B28" s="54" t="s">
        <v>50</v>
      </c>
      <c r="C28" s="55" t="s">
        <v>16</v>
      </c>
      <c r="D28" s="58" t="s">
        <v>49</v>
      </c>
      <c r="E28" s="54" t="s">
        <v>11</v>
      </c>
      <c r="F28" s="56">
        <v>25000</v>
      </c>
      <c r="G28" s="56">
        <f t="shared" si="9"/>
        <v>717.5</v>
      </c>
      <c r="H28" s="56">
        <f>+F28*3.04%</f>
        <v>760</v>
      </c>
      <c r="I28" s="56"/>
      <c r="J28" s="42">
        <v>25</v>
      </c>
      <c r="K28" s="57"/>
      <c r="L28" s="47">
        <f t="shared" si="10"/>
        <v>1502.5</v>
      </c>
      <c r="M28" s="59">
        <f t="shared" si="11"/>
        <v>23497.5</v>
      </c>
    </row>
    <row r="29" spans="1:13" s="18" customFormat="1" ht="26.25" customHeight="1" x14ac:dyDescent="0.3">
      <c r="A29" s="55">
        <v>23</v>
      </c>
      <c r="B29" s="54" t="s">
        <v>54</v>
      </c>
      <c r="C29" s="55" t="s">
        <v>16</v>
      </c>
      <c r="D29" s="58" t="s">
        <v>25</v>
      </c>
      <c r="E29" s="54" t="s">
        <v>11</v>
      </c>
      <c r="F29" s="56">
        <v>35000</v>
      </c>
      <c r="G29" s="56">
        <f t="shared" si="9"/>
        <v>1004.5</v>
      </c>
      <c r="H29" s="56">
        <f>+F29*3.04%</f>
        <v>1064</v>
      </c>
      <c r="I29" s="56"/>
      <c r="J29" s="42">
        <v>25</v>
      </c>
      <c r="K29" s="57"/>
      <c r="L29" s="47">
        <v>2093.5</v>
      </c>
      <c r="M29" s="59">
        <v>32906.5</v>
      </c>
    </row>
    <row r="30" spans="1:13" s="18" customFormat="1" ht="8.25" customHeight="1" x14ac:dyDescent="0.3">
      <c r="A30" s="55"/>
      <c r="B30" s="54"/>
      <c r="C30" s="55"/>
      <c r="D30" s="58"/>
      <c r="E30" s="54"/>
      <c r="F30" s="56"/>
      <c r="G30" s="56"/>
      <c r="H30" s="56"/>
      <c r="I30" s="56"/>
      <c r="J30" s="42"/>
      <c r="K30" s="57"/>
      <c r="L30" s="47"/>
      <c r="M30" s="59"/>
    </row>
    <row r="31" spans="1:13" s="18" customFormat="1" ht="30" customHeight="1" x14ac:dyDescent="0.25">
      <c r="A31" s="23"/>
      <c r="B31" s="24"/>
      <c r="C31" s="23"/>
      <c r="D31" s="25"/>
      <c r="E31" s="24"/>
      <c r="J31" s="14"/>
      <c r="K31" s="26"/>
      <c r="M31" s="27"/>
    </row>
    <row r="32" spans="1:13" s="18" customFormat="1" ht="30" customHeight="1" x14ac:dyDescent="0.25">
      <c r="A32" s="23"/>
      <c r="B32" s="24"/>
      <c r="C32" s="23"/>
      <c r="D32" s="25"/>
      <c r="E32" s="24"/>
      <c r="J32" s="14"/>
      <c r="K32" s="26"/>
      <c r="M32" s="27"/>
    </row>
    <row r="33" spans="1:13" s="18" customFormat="1" ht="30" customHeight="1" x14ac:dyDescent="0.25">
      <c r="A33" s="23"/>
      <c r="B33" s="24"/>
      <c r="C33" s="23"/>
      <c r="D33" s="25"/>
      <c r="E33" s="24"/>
      <c r="J33" s="14"/>
      <c r="K33" s="26"/>
      <c r="M33" s="27"/>
    </row>
    <row r="34" spans="1:13" s="18" customFormat="1" ht="45" customHeight="1" x14ac:dyDescent="0.25">
      <c r="A34" s="23"/>
      <c r="B34" s="24"/>
      <c r="C34" s="23"/>
      <c r="D34" s="25"/>
      <c r="E34" s="24"/>
      <c r="J34" s="14"/>
      <c r="K34" s="26"/>
      <c r="M34" s="27"/>
    </row>
    <row r="35" spans="1:13" s="18" customFormat="1" ht="30" customHeight="1" x14ac:dyDescent="0.25">
      <c r="A35" s="23"/>
      <c r="B35" s="24"/>
      <c r="C35" s="23"/>
      <c r="D35" s="25"/>
      <c r="E35" s="24"/>
      <c r="J35" s="14"/>
      <c r="K35" s="26"/>
      <c r="M35" s="27"/>
    </row>
    <row r="36" spans="1:13" s="18" customFormat="1" ht="30" customHeight="1" x14ac:dyDescent="0.25">
      <c r="A36" s="23"/>
      <c r="B36" s="24"/>
      <c r="C36" s="23"/>
      <c r="D36" s="25"/>
      <c r="E36" s="24"/>
      <c r="J36" s="14"/>
      <c r="K36" s="26"/>
      <c r="M36" s="27"/>
    </row>
    <row r="39" spans="1:13" ht="18.75" x14ac:dyDescent="0.3">
      <c r="F39" s="63" t="s">
        <v>62</v>
      </c>
      <c r="G39" s="64"/>
      <c r="H39" s="64"/>
    </row>
    <row r="40" spans="1:13" ht="19.5" x14ac:dyDescent="0.3">
      <c r="F40" s="65" t="s">
        <v>63</v>
      </c>
      <c r="G40" s="64"/>
      <c r="H40" s="64"/>
    </row>
    <row r="41" spans="1:13" ht="18.75" x14ac:dyDescent="0.3">
      <c r="D41" s="9" t="s">
        <v>48</v>
      </c>
      <c r="F41" s="29"/>
      <c r="G41" s="28"/>
      <c r="H41" s="28"/>
    </row>
    <row r="16445" spans="2:13" s="3" customFormat="1" x14ac:dyDescent="0.2">
      <c r="B16445" s="9"/>
      <c r="D16445" s="9"/>
      <c r="E16445" s="9"/>
      <c r="F16445" s="2"/>
      <c r="G16445" s="1"/>
      <c r="H16445" s="1"/>
      <c r="I16445" s="1"/>
      <c r="J16445" s="1"/>
      <c r="K16445" s="1"/>
      <c r="L16445" s="1"/>
      <c r="M16445" s="1"/>
    </row>
    <row r="16447" spans="2:13" s="3" customFormat="1" x14ac:dyDescent="0.2">
      <c r="B16447" s="9"/>
      <c r="D16447" s="9"/>
      <c r="E16447" s="9"/>
      <c r="F16447" s="2"/>
      <c r="G16447" s="1"/>
      <c r="H16447" s="1"/>
      <c r="I16447" s="1"/>
      <c r="J16447" s="1"/>
      <c r="K16447" s="1"/>
      <c r="L16447" s="1"/>
      <c r="M16447" s="1"/>
    </row>
    <row r="16463" spans="7:8" x14ac:dyDescent="0.2">
      <c r="G16463" s="3"/>
      <c r="H16463" s="3"/>
    </row>
    <row r="16465" spans="2:13" x14ac:dyDescent="0.2">
      <c r="G16465" s="3"/>
      <c r="H16465" s="3"/>
    </row>
    <row r="16475" spans="2:13" x14ac:dyDescent="0.2">
      <c r="J16475" s="3"/>
      <c r="K16475" s="3"/>
      <c r="L16475" s="3"/>
      <c r="M16475" s="3"/>
    </row>
    <row r="16477" spans="2:13" x14ac:dyDescent="0.2">
      <c r="J16477" s="3"/>
      <c r="K16477" s="3"/>
      <c r="L16477" s="3"/>
      <c r="M16477" s="3"/>
    </row>
    <row r="16478" spans="2:13" x14ac:dyDescent="0.2">
      <c r="I16478" s="3"/>
    </row>
    <row r="16479" spans="2:13" x14ac:dyDescent="0.2">
      <c r="B16479" s="9">
        <f>SUM(B6:B16478)</f>
        <v>0</v>
      </c>
    </row>
    <row r="16480" spans="2:13" x14ac:dyDescent="0.2">
      <c r="I16480" s="3"/>
    </row>
    <row r="16481" spans="2:2" x14ac:dyDescent="0.2">
      <c r="B16481" s="9">
        <f>SUM(B16479)</f>
        <v>0</v>
      </c>
    </row>
    <row r="999804" spans="12:12" x14ac:dyDescent="0.2">
      <c r="L999804" s="4" t="e">
        <f>SUM(#REF!)</f>
        <v>#REF!</v>
      </c>
    </row>
  </sheetData>
  <mergeCells count="5">
    <mergeCell ref="A1:M1"/>
    <mergeCell ref="A2:M2"/>
    <mergeCell ref="A3:M3"/>
    <mergeCell ref="A4:B4"/>
    <mergeCell ref="G5:H5"/>
  </mergeCells>
  <pageMargins left="0.15748031496062992" right="0.15748031496062992" top="0.15748031496062992" bottom="0.15748031496062992" header="0.15748031496062992" footer="0.15748031496062992"/>
  <pageSetup scale="44" orientation="landscape" r:id="rId1"/>
  <rowBreaks count="1" manualBreakCount="1">
    <brk id="18" max="12" man="1"/>
  </rowBreaks>
  <ignoredErrors>
    <ignoredError sqref="L15 L24 L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NOMINA FIJOS </vt:lpstr>
      <vt:lpstr>'NOMINA FIJOS '!Área_de_impresión</vt:lpstr>
      <vt:lpstr>'NOMINA FIJOS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Mersi Abreu</cp:lastModifiedBy>
  <cp:lastPrinted>2024-02-02T18:55:20Z</cp:lastPrinted>
  <dcterms:created xsi:type="dcterms:W3CDTF">2019-01-11T19:06:47Z</dcterms:created>
  <dcterms:modified xsi:type="dcterms:W3CDTF">2024-02-02T18:55:43Z</dcterms:modified>
</cp:coreProperties>
</file>