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dhira Del Jesus\Desktop\OAI\CARGADOS 2024\CARGADOS MARZO 2024\SECCIÓN RRHH\"/>
    </mc:Choice>
  </mc:AlternateContent>
  <xr:revisionPtr revIDLastSave="0" documentId="13_ncr:1_{007C642E-FBDB-4B0B-88A1-27C5069C6A32}" xr6:coauthVersionLast="47" xr6:coauthVersionMax="47" xr10:uidLastSave="{00000000-0000-0000-0000-000000000000}"/>
  <bookViews>
    <workbookView xWindow="0" yWindow="645" windowWidth="22950" windowHeight="12855" xr2:uid="{00000000-000D-0000-FFFF-FFFF00000000}"/>
  </bookViews>
  <sheets>
    <sheet name="Marzo, 2024" sheetId="1" r:id="rId1"/>
  </sheets>
  <definedNames>
    <definedName name="_xlnm._FilterDatabase" localSheetId="0" hidden="1">'Marzo, 2024'!#REF!</definedName>
    <definedName name="_xlnm.Print_Area" localSheetId="0">'Marzo, 2024'!$B$2:$R$52</definedName>
    <definedName name="DATOS">#REF!</definedName>
    <definedName name="DATOSS">#REF!</definedName>
    <definedName name="_xlnm.Print_Titles" localSheetId="0">'Marzo, 2024'!$1:$16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I45" i="1"/>
  <c r="P45" i="1"/>
  <c r="N25" i="1"/>
  <c r="M25" i="1"/>
  <c r="K25" i="1"/>
  <c r="J25" i="1"/>
  <c r="Q25" i="1" l="1"/>
  <c r="R25" i="1" s="1"/>
  <c r="O25" i="1"/>
  <c r="L20" i="1"/>
  <c r="L19" i="1"/>
  <c r="L44" i="1"/>
  <c r="L42" i="1"/>
  <c r="L41" i="1"/>
  <c r="L40" i="1"/>
  <c r="L38" i="1"/>
  <c r="L37" i="1"/>
  <c r="L35" i="1"/>
  <c r="L34" i="1"/>
  <c r="L33" i="1"/>
  <c r="L32" i="1"/>
  <c r="L31" i="1"/>
  <c r="L30" i="1"/>
  <c r="L29" i="1"/>
  <c r="L28" i="1"/>
  <c r="L27" i="1"/>
  <c r="N41" i="1" l="1"/>
  <c r="M41" i="1"/>
  <c r="K41" i="1"/>
  <c r="J41" i="1"/>
  <c r="J31" i="1"/>
  <c r="N34" i="1"/>
  <c r="M34" i="1"/>
  <c r="K34" i="1"/>
  <c r="J34" i="1"/>
  <c r="N33" i="1"/>
  <c r="M33" i="1"/>
  <c r="K33" i="1"/>
  <c r="J33" i="1"/>
  <c r="N32" i="1"/>
  <c r="M32" i="1"/>
  <c r="K32" i="1"/>
  <c r="J32" i="1"/>
  <c r="N19" i="1"/>
  <c r="M19" i="1"/>
  <c r="K19" i="1"/>
  <c r="J19" i="1"/>
  <c r="O41" i="1" l="1"/>
  <c r="Q41" i="1"/>
  <c r="R41" i="1" s="1"/>
  <c r="O19" i="1"/>
  <c r="O32" i="1"/>
  <c r="O33" i="1"/>
  <c r="O34" i="1"/>
  <c r="Q34" i="1"/>
  <c r="R34" i="1" s="1"/>
  <c r="Q33" i="1"/>
  <c r="R33" i="1" s="1"/>
  <c r="Q32" i="1"/>
  <c r="R32" i="1" s="1"/>
  <c r="Q19" i="1"/>
  <c r="R19" i="1" s="1"/>
  <c r="N44" i="1" l="1"/>
  <c r="M44" i="1"/>
  <c r="K44" i="1"/>
  <c r="J44" i="1"/>
  <c r="N28" i="1"/>
  <c r="M28" i="1"/>
  <c r="K28" i="1"/>
  <c r="J28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Q28" i="1"/>
  <c r="R28" i="1" s="1"/>
  <c r="O44" i="1"/>
  <c r="O37" i="1"/>
  <c r="Q42" i="1"/>
  <c r="R42" i="1" s="1"/>
  <c r="O28" i="1"/>
  <c r="O42" i="1"/>
  <c r="Q40" i="1"/>
  <c r="R40" i="1" s="1"/>
  <c r="O38" i="1"/>
  <c r="O40" i="1"/>
  <c r="Q37" i="1"/>
  <c r="R37" i="1" s="1"/>
  <c r="L18" i="1" l="1"/>
  <c r="L45" i="1" s="1"/>
  <c r="N31" i="1" l="1"/>
  <c r="M31" i="1"/>
  <c r="Q31" i="1" s="1"/>
  <c r="R31" i="1" s="1"/>
  <c r="K31" i="1"/>
  <c r="O31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30" i="1"/>
  <c r="M30" i="1"/>
  <c r="K30" i="1"/>
  <c r="J30" i="1"/>
  <c r="N29" i="1"/>
  <c r="M29" i="1"/>
  <c r="N27" i="1"/>
  <c r="M27" i="1"/>
  <c r="K27" i="1"/>
  <c r="J27" i="1"/>
  <c r="N26" i="1"/>
  <c r="M26" i="1"/>
  <c r="K26" i="1"/>
  <c r="J26" i="1"/>
  <c r="N23" i="1"/>
  <c r="M23" i="1"/>
  <c r="K23" i="1"/>
  <c r="J23" i="1"/>
  <c r="N20" i="1"/>
  <c r="N45" i="1" s="1"/>
  <c r="M20" i="1"/>
  <c r="M45" i="1" s="1"/>
  <c r="K20" i="1"/>
  <c r="J20" i="1"/>
  <c r="J45" i="1" l="1"/>
  <c r="K45" i="1"/>
  <c r="Q35" i="1"/>
  <c r="R35" i="1" s="1"/>
  <c r="Q26" i="1"/>
  <c r="R26" i="1" s="1"/>
  <c r="Q23" i="1"/>
  <c r="R23" i="1" s="1"/>
  <c r="Q29" i="1"/>
  <c r="R29" i="1" s="1"/>
  <c r="Q20" i="1"/>
  <c r="Q27" i="1"/>
  <c r="R27" i="1" s="1"/>
  <c r="Q30" i="1"/>
  <c r="R30" i="1" s="1"/>
  <c r="O35" i="1"/>
  <c r="O30" i="1"/>
  <c r="O29" i="1"/>
  <c r="O27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<sst xmlns="http://schemas.openxmlformats.org/spreadsheetml/2006/main" count="143" uniqueCount="80">
  <si>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</si>
  <si>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</si>
  <si>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</si>
  <si>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</si>
  <si>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</si>
  <si>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</si>
  <si>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</si>
  <si>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</si>
  <si>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</si>
  <si>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</si>
  <si>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</si>
  <si>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</si>
  <si>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</si>
  <si>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</si>
  <si>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</si>
  <si>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</si>
  <si>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</si>
  <si>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</si>
  <si>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</si>
  <si>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</si>
  <si>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</si>
  <si>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</si>
  <si>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</si>
  <si>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</si>
  <si>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</si>
  <si>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</si>
  <si>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</si>
  <si>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</si>
  <si>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</si>
  <si>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</si>
  <si>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</si>
  <si>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</si>
  <si>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</si>
  <si>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</si>
  <si>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</si>
  <si>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</si>
  <si>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</si>
  <si>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</si>
  <si>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</si>
  <si>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</si>
  <si>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</si>
  <si>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</si>
  <si>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</si>
  <si>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</si>
  <si>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</si>
  <si>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</si>
  <si>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</si>
  <si>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</si>
  <si>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</si>
  <si>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</si>
  <si>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</si>
  <si>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>Wendy Altagracia Caraballo Paulino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</si>
  <si>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</si>
  <si>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</si>
  <si>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</si>
  <si>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</si>
  <si>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</si>
  <si>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</si>
  <si>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</si>
  <si>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</si>
  <si>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</si>
  <si>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</si>
  <si>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</si>
  <si>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</si>
  <si>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</si>
  <si>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</si>
  <si>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</si>
  <si>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 xml:space="preserve">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</si>
  <si>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</si>
  <si>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</si>
  <si>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</si>
  <si>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</si>
  <si>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</si>
  <si>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</si>
  <si>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</si>
  <si>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Camarera</t>
  </si>
  <si>
    <t>Analista de Documentación</t>
  </si>
  <si>
    <t xml:space="preserve">Enc. Div. Recursos Humanos. </t>
  </si>
  <si>
    <t>Lcdo. Víctor C. Zabala Sánchez,</t>
  </si>
  <si>
    <t>Nómina Fija Marzo,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</si>
</sst>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b/>
      <sz val="12"/>
      <name val="Malgun Gothic"/>
      <family val="2"/>
    </font>
    <font>
      <sz val="12"/>
      <name val="Malgun Gothic"/>
      <family val="2"/>
    </font>
    <font>
      <b/>
      <sz val="12"/>
      <color theme="1"/>
      <name val="Malgun Gothic"/>
      <family val="2"/>
    </font>
    <font>
      <sz val="12"/>
      <color theme="1"/>
      <name val="Malgun Gothic"/>
      <family val="2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31" fillId="2" borderId="0" xfId="0" applyFont="1" applyFill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37" borderId="14" xfId="0" applyFont="1" applyFill="1" applyBorder="1" applyAlignment="1">
      <alignment vertical="center"/>
    </xf>
    <xf numFmtId="0" fontId="34" fillId="37" borderId="15" xfId="0" applyFont="1" applyFill="1" applyBorder="1"/>
    <xf numFmtId="0" fontId="34" fillId="37" borderId="11" xfId="0" applyFont="1" applyFill="1" applyBorder="1"/>
    <xf numFmtId="0" fontId="34" fillId="37" borderId="15" xfId="0" applyFont="1" applyFill="1" applyBorder="1" applyAlignment="1">
      <alignment horizontal="center"/>
    </xf>
    <xf numFmtId="4" fontId="35" fillId="37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4" fontId="35" fillId="0" borderId="1" xfId="0" applyNumberFormat="1" applyFont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0" fontId="34" fillId="37" borderId="14" xfId="0" quotePrefix="1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4" fontId="35" fillId="0" borderId="15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4" fontId="35" fillId="0" borderId="13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vertical="center"/>
    </xf>
    <xf numFmtId="0" fontId="34" fillId="37" borderId="21" xfId="0" applyFont="1" applyFill="1" applyBorder="1" applyAlignment="1">
      <alignment vertical="center"/>
    </xf>
    <xf numFmtId="0" fontId="34" fillId="0" borderId="1" xfId="0" quotePrefix="1" applyFont="1" applyBorder="1" applyAlignment="1">
      <alignment horizontal="left" vertical="center"/>
    </xf>
    <xf numFmtId="0" fontId="35" fillId="0" borderId="1" xfId="0" quotePrefix="1" applyFont="1" applyBorder="1" applyAlignment="1">
      <alignment horizontal="left" vertic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11</xdr:col>
      <xdr:colOff>1246839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15</xdr:col>
      <xdr:colOff>503851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11</xdr:col>
      <xdr:colOff>514350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21</xdr:col>
      <xdr:colOff>193436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200024</xdr:colOff>
      <xdr:row>1</xdr:row>
      <xdr:rowOff>161925</xdr:rowOff>
    </xdr:from>
    <xdr:to>
      <xdr:col>9</xdr:col>
      <xdr:colOff>266699</xdr:colOff>
      <xdr:row>8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099" y="40957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92"/>
  <sheetViews>
    <sheetView tabSelected="1" view="pageBreakPreview" topLeftCell="B22" zoomScale="60" zoomScaleNormal="100" workbookViewId="0">
      <selection activeCell="B45" sqref="B45:G4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2:18" s="8" customFormat="1" ht="20.100000000000001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2:18" s="8" customFormat="1" ht="20.100000000000001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2:18" s="8" customFormat="1" ht="20.100000000000001" customHeight="1" x14ac:dyDescent="0.25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2:18" s="8" customFormat="1" ht="20.100000000000001" customHeight="1" x14ac:dyDescent="0.35">
      <c r="B10" s="57" t="s">
        <v>79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9" t="s">
        <v>74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2:18" s="8" customFormat="1" ht="5.25" customHeight="1" x14ac:dyDescent="0.25">
      <c r="B13" s="60"/>
      <c r="C13" s="60"/>
      <c r="D13" s="60"/>
      <c r="E13" s="61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2:18" s="1" customFormat="1" ht="20.100000000000001" customHeight="1" x14ac:dyDescent="0.2">
      <c r="B14" s="65" t="s">
        <v>7</v>
      </c>
      <c r="C14" s="65" t="s">
        <v>10</v>
      </c>
      <c r="D14" s="75" t="s">
        <v>22</v>
      </c>
      <c r="E14" s="22"/>
      <c r="F14" s="71" t="s">
        <v>1</v>
      </c>
      <c r="G14" s="70" t="s">
        <v>18</v>
      </c>
      <c r="H14" s="73" t="s">
        <v>73</v>
      </c>
      <c r="I14" s="65" t="s">
        <v>14</v>
      </c>
      <c r="J14" s="70" t="s">
        <v>16</v>
      </c>
      <c r="K14" s="70"/>
      <c r="L14" s="70"/>
      <c r="M14" s="70"/>
      <c r="N14" s="70"/>
      <c r="O14" s="70"/>
      <c r="P14" s="19"/>
      <c r="Q14" s="19" t="s">
        <v>0</v>
      </c>
      <c r="R14" s="65" t="s">
        <v>15</v>
      </c>
    </row>
    <row r="15" spans="2:18" s="1" customFormat="1" ht="20.100000000000001" customHeight="1" x14ac:dyDescent="0.2">
      <c r="B15" s="65"/>
      <c r="C15" s="65"/>
      <c r="D15" s="75"/>
      <c r="E15" s="24" t="s">
        <v>47</v>
      </c>
      <c r="F15" s="71"/>
      <c r="G15" s="70"/>
      <c r="H15" s="73"/>
      <c r="I15" s="65"/>
      <c r="J15" s="67" t="s">
        <v>2</v>
      </c>
      <c r="K15" s="67"/>
      <c r="L15" s="67" t="s">
        <v>11</v>
      </c>
      <c r="M15" s="69" t="s">
        <v>9</v>
      </c>
      <c r="N15" s="69"/>
      <c r="O15" s="67" t="s">
        <v>8</v>
      </c>
      <c r="P15" s="20" t="s">
        <v>48</v>
      </c>
      <c r="Q15" s="67" t="s">
        <v>12</v>
      </c>
      <c r="R15" s="65"/>
    </row>
    <row r="16" spans="2:18" s="1" customFormat="1" ht="20.100000000000001" customHeight="1" x14ac:dyDescent="0.2">
      <c r="B16" s="66"/>
      <c r="C16" s="66"/>
      <c r="D16" s="76"/>
      <c r="E16" s="23"/>
      <c r="F16" s="72"/>
      <c r="G16" s="77"/>
      <c r="H16" s="74"/>
      <c r="I16" s="66"/>
      <c r="J16" s="12" t="s">
        <v>3</v>
      </c>
      <c r="K16" s="12" t="s">
        <v>4</v>
      </c>
      <c r="L16" s="68"/>
      <c r="M16" s="12" t="s">
        <v>5</v>
      </c>
      <c r="N16" s="12" t="s">
        <v>6</v>
      </c>
      <c r="O16" s="68"/>
      <c r="P16" s="21" t="s">
        <v>21</v>
      </c>
      <c r="Q16" s="68"/>
      <c r="R16" s="66"/>
    </row>
    <row r="17" spans="2:21" s="8" customFormat="1" ht="24.95" customHeight="1" x14ac:dyDescent="0.3">
      <c r="B17" s="28" t="s">
        <v>26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1" s="8" customFormat="1" ht="24.95" customHeight="1" x14ac:dyDescent="0.25">
      <c r="B18" s="33">
        <v>1</v>
      </c>
      <c r="C18" s="34" t="s">
        <v>43</v>
      </c>
      <c r="D18" s="35" t="s">
        <v>24</v>
      </c>
      <c r="E18" s="35" t="s">
        <v>26</v>
      </c>
      <c r="F18" s="33" t="s">
        <v>13</v>
      </c>
      <c r="G18" s="33" t="s">
        <v>20</v>
      </c>
      <c r="H18" s="36">
        <v>31500</v>
      </c>
      <c r="I18" s="37"/>
      <c r="J18" s="36">
        <f>H18*2.87%</f>
        <v>904.05</v>
      </c>
      <c r="K18" s="36">
        <f>H18*7.1%</f>
        <v>2236.5</v>
      </c>
      <c r="L18" s="36">
        <f>H18*1.15%</f>
        <v>362.25</v>
      </c>
      <c r="M18" s="36">
        <f>H18*3.04%</f>
        <v>957.6</v>
      </c>
      <c r="N18" s="36">
        <f>H18*7.09%</f>
        <v>2233.35</v>
      </c>
      <c r="O18" s="36">
        <f>J18+K18+L18+M18+N18</f>
        <v>6693.75</v>
      </c>
      <c r="P18" s="36">
        <v>25</v>
      </c>
      <c r="Q18" s="36">
        <f>I18+J18+M18+P18</f>
        <v>1886.65</v>
      </c>
      <c r="R18" s="36">
        <f>H18-Q18</f>
        <v>29613.35</v>
      </c>
      <c r="T18" s="25"/>
    </row>
    <row r="19" spans="2:21" s="8" customFormat="1" ht="24.95" customHeight="1" x14ac:dyDescent="0.25">
      <c r="B19" s="33">
        <v>2</v>
      </c>
      <c r="C19" s="34" t="s">
        <v>42</v>
      </c>
      <c r="D19" s="35" t="s">
        <v>45</v>
      </c>
      <c r="E19" s="35" t="s">
        <v>26</v>
      </c>
      <c r="F19" s="33" t="s">
        <v>13</v>
      </c>
      <c r="G19" s="33" t="s">
        <v>19</v>
      </c>
      <c r="H19" s="36">
        <v>45000</v>
      </c>
      <c r="I19" s="37">
        <v>1148.33</v>
      </c>
      <c r="J19" s="36">
        <f t="shared" ref="J19" si="0">H19*2.87%</f>
        <v>1291.5</v>
      </c>
      <c r="K19" s="36">
        <f t="shared" ref="K19" si="1">H19*7.1%</f>
        <v>3195</v>
      </c>
      <c r="L19" s="36">
        <f>H19*1.15%</f>
        <v>517.5</v>
      </c>
      <c r="M19" s="36">
        <f t="shared" ref="M19" si="2">H19*3.04%</f>
        <v>1368</v>
      </c>
      <c r="N19" s="36">
        <f t="shared" ref="N19" si="3">H19*7.09%</f>
        <v>3190.5</v>
      </c>
      <c r="O19" s="36">
        <f t="shared" ref="O19" si="4">J19+K19+L19+M19+N19</f>
        <v>9562.5</v>
      </c>
      <c r="P19" s="36">
        <v>25</v>
      </c>
      <c r="Q19" s="36">
        <f t="shared" ref="Q19" si="5">I19+J19+M19+P19</f>
        <v>3832.83</v>
      </c>
      <c r="R19" s="36">
        <f t="shared" ref="R19" si="6">H19-Q19</f>
        <v>41167.17</v>
      </c>
      <c r="T19" s="25"/>
    </row>
    <row r="20" spans="2:21" s="8" customFormat="1" ht="24.95" customHeight="1" x14ac:dyDescent="0.25">
      <c r="B20" s="33">
        <v>3</v>
      </c>
      <c r="C20" s="34" t="s">
        <v>44</v>
      </c>
      <c r="D20" s="35" t="s">
        <v>46</v>
      </c>
      <c r="E20" s="35" t="s">
        <v>26</v>
      </c>
      <c r="F20" s="33" t="s">
        <v>13</v>
      </c>
      <c r="G20" s="33" t="s">
        <v>19</v>
      </c>
      <c r="H20" s="36">
        <v>25000</v>
      </c>
      <c r="I20" s="37"/>
      <c r="J20" s="36">
        <f t="shared" ref="J20" si="7">H20*2.87%</f>
        <v>717.5</v>
      </c>
      <c r="K20" s="36">
        <f t="shared" ref="K20" si="8">H20*7.1%</f>
        <v>1775</v>
      </c>
      <c r="L20" s="36">
        <f>H20*1.15%</f>
        <v>287.5</v>
      </c>
      <c r="M20" s="36">
        <f t="shared" ref="M20" si="9">H20*3.04%</f>
        <v>760</v>
      </c>
      <c r="N20" s="36">
        <f t="shared" ref="N20" si="10">H20*7.09%</f>
        <v>1772.5</v>
      </c>
      <c r="O20" s="36">
        <f t="shared" ref="O20" si="11">J20+K20+L20+M20+N20</f>
        <v>5312.5</v>
      </c>
      <c r="P20" s="36">
        <v>25</v>
      </c>
      <c r="Q20" s="36">
        <f t="shared" ref="Q20" si="12">I20+J20+M20+P20</f>
        <v>1502.5</v>
      </c>
      <c r="R20" s="36">
        <f t="shared" ref="R20" si="13">H20-Q20</f>
        <v>23497.5</v>
      </c>
      <c r="T20" s="25"/>
    </row>
    <row r="21" spans="2:21" s="16" customFormat="1" ht="24.95" customHeight="1" x14ac:dyDescent="0.3">
      <c r="B21" s="38" t="s">
        <v>27</v>
      </c>
      <c r="C21" s="29"/>
      <c r="D21" s="29"/>
      <c r="E21" s="29"/>
      <c r="F21" s="29"/>
      <c r="G21" s="29"/>
      <c r="H21" s="31"/>
      <c r="I21" s="31"/>
      <c r="J21" s="31"/>
      <c r="K21" s="31"/>
      <c r="L21" s="31"/>
      <c r="M21" s="31"/>
      <c r="N21" s="31"/>
      <c r="O21" s="32"/>
      <c r="P21" s="32"/>
      <c r="Q21" s="32"/>
      <c r="R21" s="32"/>
      <c r="S21" s="8"/>
      <c r="T21" s="25"/>
      <c r="U21" s="8"/>
    </row>
    <row r="22" spans="2:21" s="16" customFormat="1" ht="24.95" customHeight="1" x14ac:dyDescent="0.25">
      <c r="B22" s="33">
        <v>4</v>
      </c>
      <c r="C22" s="34" t="s">
        <v>71</v>
      </c>
      <c r="D22" s="35" t="s">
        <v>29</v>
      </c>
      <c r="E22" s="35" t="s">
        <v>30</v>
      </c>
      <c r="F22" s="33" t="s">
        <v>13</v>
      </c>
      <c r="G22" s="33" t="s">
        <v>19</v>
      </c>
      <c r="H22" s="36">
        <v>85000</v>
      </c>
      <c r="I22" s="36">
        <v>8577.06</v>
      </c>
      <c r="J22" s="36">
        <f>H22*2.87%</f>
        <v>2439.5</v>
      </c>
      <c r="K22" s="36">
        <f>H22*7.1%</f>
        <v>6035</v>
      </c>
      <c r="L22" s="36">
        <v>977.5</v>
      </c>
      <c r="M22" s="36">
        <f>H22*3.04%</f>
        <v>2584</v>
      </c>
      <c r="N22" s="36">
        <f>H22*7.09%</f>
        <v>6026.5</v>
      </c>
      <c r="O22" s="36">
        <f>J22+K22+L22+M22+N22</f>
        <v>18062.5</v>
      </c>
      <c r="P22" s="36">
        <v>25</v>
      </c>
      <c r="Q22" s="36">
        <f>I22+J22+M22+P22</f>
        <v>13625.56</v>
      </c>
      <c r="R22" s="36">
        <f>H22-Q22</f>
        <v>71374.44</v>
      </c>
      <c r="S22" s="8"/>
      <c r="T22" s="25"/>
      <c r="U22" s="8"/>
    </row>
    <row r="23" spans="2:21" s="8" customFormat="1" ht="24.95" customHeight="1" x14ac:dyDescent="0.25">
      <c r="B23" s="33">
        <v>5</v>
      </c>
      <c r="C23" s="34" t="s">
        <v>70</v>
      </c>
      <c r="D23" s="35" t="s">
        <v>25</v>
      </c>
      <c r="E23" s="35" t="s">
        <v>30</v>
      </c>
      <c r="F23" s="33" t="s">
        <v>13</v>
      </c>
      <c r="G23" s="33" t="s">
        <v>20</v>
      </c>
      <c r="H23" s="36">
        <v>35000</v>
      </c>
      <c r="I23" s="36"/>
      <c r="J23" s="36">
        <f>H23*2.87%</f>
        <v>1004.5</v>
      </c>
      <c r="K23" s="36">
        <f>H23*7.1%</f>
        <v>2485</v>
      </c>
      <c r="L23" s="36">
        <v>402.5</v>
      </c>
      <c r="M23" s="36">
        <f>H23*3.04%</f>
        <v>1064</v>
      </c>
      <c r="N23" s="36">
        <f>H23*7.09%</f>
        <v>2481.5</v>
      </c>
      <c r="O23" s="36">
        <f>J23+K23+L23+M23+N23</f>
        <v>7437.5</v>
      </c>
      <c r="P23" s="36">
        <v>25</v>
      </c>
      <c r="Q23" s="36">
        <f>I23+J23+M23+P23</f>
        <v>2093.5</v>
      </c>
      <c r="R23" s="36">
        <f>H23-Q23</f>
        <v>32906.5</v>
      </c>
      <c r="T23" s="25"/>
    </row>
    <row r="24" spans="2:21" s="14" customFormat="1" ht="24.95" customHeight="1" x14ac:dyDescent="0.3">
      <c r="B24" s="28" t="s">
        <v>28</v>
      </c>
      <c r="C24" s="29"/>
      <c r="D24" s="29"/>
      <c r="E24" s="29"/>
      <c r="F24" s="29"/>
      <c r="G24" s="29"/>
      <c r="H24" s="31"/>
      <c r="I24" s="31"/>
      <c r="J24" s="31"/>
      <c r="K24" s="31"/>
      <c r="L24" s="31"/>
      <c r="M24" s="31"/>
      <c r="N24" s="31"/>
      <c r="O24" s="32"/>
      <c r="P24" s="32"/>
      <c r="Q24" s="32"/>
      <c r="R24" s="32"/>
      <c r="S24" s="8"/>
      <c r="T24" s="25"/>
      <c r="U24" s="8"/>
    </row>
    <row r="25" spans="2:21" s="8" customFormat="1" ht="24.95" customHeight="1" x14ac:dyDescent="0.25">
      <c r="B25" s="33">
        <v>6</v>
      </c>
      <c r="C25" s="34" t="s">
        <v>31</v>
      </c>
      <c r="D25" s="35" t="s">
        <v>23</v>
      </c>
      <c r="E25" s="35" t="s">
        <v>32</v>
      </c>
      <c r="F25" s="33" t="s">
        <v>13</v>
      </c>
      <c r="G25" s="33" t="s">
        <v>19</v>
      </c>
      <c r="H25" s="36">
        <v>60000</v>
      </c>
      <c r="I25" s="36">
        <v>3486.65</v>
      </c>
      <c r="J25" s="36">
        <f t="shared" ref="J25" si="14">H25*2.87%</f>
        <v>1722</v>
      </c>
      <c r="K25" s="36">
        <f t="shared" ref="K25" si="15">H25*7.1%</f>
        <v>4260</v>
      </c>
      <c r="L25" s="36">
        <v>690</v>
      </c>
      <c r="M25" s="36">
        <f t="shared" ref="M25" si="16">H25*3.04%</f>
        <v>1824</v>
      </c>
      <c r="N25" s="36">
        <f>H25*7.09%</f>
        <v>4254</v>
      </c>
      <c r="O25" s="36">
        <f t="shared" ref="O25" si="17">J25+K25+L25+M25+N25</f>
        <v>12750</v>
      </c>
      <c r="P25" s="36">
        <v>25</v>
      </c>
      <c r="Q25" s="36">
        <f t="shared" ref="Q25" si="18">I25+J25+M25+P25</f>
        <v>7057.65</v>
      </c>
      <c r="R25" s="36">
        <f t="shared" ref="R25" si="19">H25-Q25</f>
        <v>52942.35</v>
      </c>
      <c r="T25" s="25"/>
    </row>
    <row r="26" spans="2:21" s="8" customFormat="1" ht="24.95" customHeight="1" x14ac:dyDescent="0.25">
      <c r="B26" s="33">
        <v>7</v>
      </c>
      <c r="C26" s="34" t="s">
        <v>72</v>
      </c>
      <c r="D26" s="45" t="s">
        <v>76</v>
      </c>
      <c r="E26" s="35" t="s">
        <v>32</v>
      </c>
      <c r="F26" s="33" t="s">
        <v>13</v>
      </c>
      <c r="G26" s="33" t="s">
        <v>19</v>
      </c>
      <c r="H26" s="36">
        <v>60000</v>
      </c>
      <c r="I26" s="36">
        <v>3486.65</v>
      </c>
      <c r="J26" s="36">
        <f t="shared" ref="J26:J30" si="20">H26*2.87%</f>
        <v>1722</v>
      </c>
      <c r="K26" s="36">
        <f t="shared" ref="K26:K30" si="21">H26*7.1%</f>
        <v>4260</v>
      </c>
      <c r="L26" s="36">
        <v>690</v>
      </c>
      <c r="M26" s="36">
        <f t="shared" ref="M26:M30" si="22">H26*3.04%</f>
        <v>1824</v>
      </c>
      <c r="N26" s="36">
        <f>H26*7.09%</f>
        <v>4254</v>
      </c>
      <c r="O26" s="36">
        <f t="shared" ref="O26:O30" si="23">J26+K26+L26+M26+N26</f>
        <v>12750</v>
      </c>
      <c r="P26" s="36">
        <v>25</v>
      </c>
      <c r="Q26" s="36">
        <f t="shared" ref="Q26:Q30" si="24">I26+J26+M26+P26</f>
        <v>7057.65</v>
      </c>
      <c r="R26" s="36">
        <f t="shared" ref="R26:R30" si="25">H26-Q26</f>
        <v>52942.35</v>
      </c>
      <c r="T26" s="25"/>
    </row>
    <row r="27" spans="2:21" s="8" customFormat="1" ht="35.25" customHeight="1" x14ac:dyDescent="0.25">
      <c r="B27" s="33">
        <v>8</v>
      </c>
      <c r="C27" s="34" t="s">
        <v>33</v>
      </c>
      <c r="D27" s="35" t="s">
        <v>34</v>
      </c>
      <c r="E27" s="39" t="s">
        <v>32</v>
      </c>
      <c r="F27" s="33" t="s">
        <v>13</v>
      </c>
      <c r="G27" s="33" t="s">
        <v>19</v>
      </c>
      <c r="H27" s="36">
        <v>35000</v>
      </c>
      <c r="I27" s="36"/>
      <c r="J27" s="36">
        <f t="shared" si="20"/>
        <v>1004.5</v>
      </c>
      <c r="K27" s="36">
        <f t="shared" si="21"/>
        <v>2485</v>
      </c>
      <c r="L27" s="36">
        <f t="shared" ref="L27:L35" si="26">H27*1.15%</f>
        <v>402.5</v>
      </c>
      <c r="M27" s="36">
        <f t="shared" si="22"/>
        <v>1064</v>
      </c>
      <c r="N27" s="36">
        <f>H27*7.09%</f>
        <v>2481.5</v>
      </c>
      <c r="O27" s="36">
        <f t="shared" si="23"/>
        <v>7437.5</v>
      </c>
      <c r="P27" s="36">
        <v>25</v>
      </c>
      <c r="Q27" s="36">
        <f t="shared" si="24"/>
        <v>2093.5</v>
      </c>
      <c r="R27" s="36">
        <f t="shared" si="25"/>
        <v>32906.5</v>
      </c>
      <c r="T27" s="25"/>
    </row>
    <row r="28" spans="2:21" s="8" customFormat="1" ht="33" customHeight="1" x14ac:dyDescent="0.25">
      <c r="B28" s="33">
        <v>9</v>
      </c>
      <c r="C28" s="34" t="s">
        <v>35</v>
      </c>
      <c r="D28" s="35" t="s">
        <v>36</v>
      </c>
      <c r="E28" s="40" t="s">
        <v>32</v>
      </c>
      <c r="F28" s="33" t="s">
        <v>13</v>
      </c>
      <c r="G28" s="33" t="s">
        <v>19</v>
      </c>
      <c r="H28" s="41">
        <v>35000</v>
      </c>
      <c r="I28" s="41"/>
      <c r="J28" s="36">
        <f t="shared" si="20"/>
        <v>1004.5</v>
      </c>
      <c r="K28" s="36">
        <f t="shared" si="21"/>
        <v>2485</v>
      </c>
      <c r="L28" s="36">
        <f t="shared" si="26"/>
        <v>402.5</v>
      </c>
      <c r="M28" s="36">
        <f t="shared" si="22"/>
        <v>1064</v>
      </c>
      <c r="N28" s="36">
        <f>H28*7.09%</f>
        <v>2481.5</v>
      </c>
      <c r="O28" s="36">
        <f t="shared" si="23"/>
        <v>7437.5</v>
      </c>
      <c r="P28" s="36">
        <v>25</v>
      </c>
      <c r="Q28" s="36">
        <f t="shared" si="24"/>
        <v>2093.5</v>
      </c>
      <c r="R28" s="36">
        <f t="shared" si="25"/>
        <v>32906.5</v>
      </c>
      <c r="T28" s="25"/>
    </row>
    <row r="29" spans="2:21" s="8" customFormat="1" ht="36" customHeight="1" x14ac:dyDescent="0.25">
      <c r="B29" s="33">
        <v>10</v>
      </c>
      <c r="C29" s="34" t="s">
        <v>37</v>
      </c>
      <c r="D29" s="35" t="s">
        <v>38</v>
      </c>
      <c r="E29" s="39" t="s">
        <v>32</v>
      </c>
      <c r="F29" s="33" t="s">
        <v>13</v>
      </c>
      <c r="G29" s="33" t="s">
        <v>19</v>
      </c>
      <c r="H29" s="36">
        <v>25000</v>
      </c>
      <c r="I29" s="36"/>
      <c r="J29" s="36">
        <f t="shared" si="20"/>
        <v>717.5</v>
      </c>
      <c r="K29" s="36">
        <f t="shared" si="21"/>
        <v>1775</v>
      </c>
      <c r="L29" s="36">
        <f t="shared" si="26"/>
        <v>287.5</v>
      </c>
      <c r="M29" s="36">
        <f t="shared" si="22"/>
        <v>760</v>
      </c>
      <c r="N29" s="36">
        <f>H29*7.09%</f>
        <v>1772.5</v>
      </c>
      <c r="O29" s="36">
        <f t="shared" si="23"/>
        <v>5312.5</v>
      </c>
      <c r="P29" s="36">
        <v>25</v>
      </c>
      <c r="Q29" s="36">
        <f t="shared" si="24"/>
        <v>1502.5</v>
      </c>
      <c r="R29" s="36">
        <f t="shared" si="25"/>
        <v>23497.5</v>
      </c>
      <c r="T29" s="25"/>
    </row>
    <row r="30" spans="2:21" s="8" customFormat="1" ht="24.95" customHeight="1" x14ac:dyDescent="0.25">
      <c r="B30" s="33">
        <v>11</v>
      </c>
      <c r="C30" s="34" t="s">
        <v>40</v>
      </c>
      <c r="D30" s="35" t="s">
        <v>39</v>
      </c>
      <c r="E30" s="35" t="s">
        <v>41</v>
      </c>
      <c r="F30" s="33" t="s">
        <v>13</v>
      </c>
      <c r="G30" s="33" t="s">
        <v>20</v>
      </c>
      <c r="H30" s="36">
        <v>30000</v>
      </c>
      <c r="I30" s="36"/>
      <c r="J30" s="36">
        <f t="shared" si="20"/>
        <v>861</v>
      </c>
      <c r="K30" s="36">
        <f t="shared" si="21"/>
        <v>2130</v>
      </c>
      <c r="L30" s="36">
        <f t="shared" si="26"/>
        <v>345</v>
      </c>
      <c r="M30" s="36">
        <f t="shared" si="22"/>
        <v>912</v>
      </c>
      <c r="N30" s="36">
        <f t="shared" ref="N30:N35" si="27">H30*7.09%</f>
        <v>2127</v>
      </c>
      <c r="O30" s="36">
        <f t="shared" si="23"/>
        <v>6375</v>
      </c>
      <c r="P30" s="36">
        <v>25</v>
      </c>
      <c r="Q30" s="36">
        <f t="shared" si="24"/>
        <v>1798</v>
      </c>
      <c r="R30" s="36">
        <f t="shared" si="25"/>
        <v>28202</v>
      </c>
      <c r="T30" s="25"/>
    </row>
    <row r="31" spans="2:21" s="8" customFormat="1" ht="24.95" customHeight="1" x14ac:dyDescent="0.25">
      <c r="B31" s="33">
        <v>12</v>
      </c>
      <c r="C31" s="42" t="s">
        <v>49</v>
      </c>
      <c r="D31" s="43" t="s">
        <v>75</v>
      </c>
      <c r="E31" s="35" t="s">
        <v>32</v>
      </c>
      <c r="F31" s="33" t="s">
        <v>13</v>
      </c>
      <c r="G31" s="33" t="s">
        <v>20</v>
      </c>
      <c r="H31" s="36">
        <v>25000</v>
      </c>
      <c r="I31" s="36"/>
      <c r="J31" s="36">
        <f>H31*2.87%</f>
        <v>717.5</v>
      </c>
      <c r="K31" s="36">
        <f>H31*7.1%</f>
        <v>1775</v>
      </c>
      <c r="L31" s="36">
        <f t="shared" si="26"/>
        <v>287.5</v>
      </c>
      <c r="M31" s="36">
        <f>H31*3.04%</f>
        <v>760</v>
      </c>
      <c r="N31" s="36">
        <f t="shared" si="27"/>
        <v>1772.5</v>
      </c>
      <c r="O31" s="36">
        <f>J31+K31+L31+M31+N31</f>
        <v>5312.5</v>
      </c>
      <c r="P31" s="36">
        <v>25</v>
      </c>
      <c r="Q31" s="36">
        <f>I31+J31+M31+P31</f>
        <v>1502.5</v>
      </c>
      <c r="R31" s="36">
        <f>H31-Q31</f>
        <v>23497.5</v>
      </c>
      <c r="T31" s="25"/>
    </row>
    <row r="32" spans="2:21" s="15" customFormat="1" ht="24.95" customHeight="1" x14ac:dyDescent="0.25">
      <c r="B32" s="33">
        <v>13</v>
      </c>
      <c r="C32" s="34" t="s">
        <v>51</v>
      </c>
      <c r="D32" s="35" t="s">
        <v>50</v>
      </c>
      <c r="E32" s="35" t="s">
        <v>32</v>
      </c>
      <c r="F32" s="33" t="s">
        <v>13</v>
      </c>
      <c r="G32" s="33" t="s">
        <v>20</v>
      </c>
      <c r="H32" s="36">
        <v>25000</v>
      </c>
      <c r="I32" s="36"/>
      <c r="J32" s="36">
        <f>H32*2.87%</f>
        <v>717.5</v>
      </c>
      <c r="K32" s="36">
        <f>H32*7.1%</f>
        <v>1775</v>
      </c>
      <c r="L32" s="36">
        <f t="shared" si="26"/>
        <v>287.5</v>
      </c>
      <c r="M32" s="36">
        <f>H32*3.04%</f>
        <v>760</v>
      </c>
      <c r="N32" s="36">
        <f t="shared" si="27"/>
        <v>1772.5</v>
      </c>
      <c r="O32" s="36">
        <f>J32+K32+L32+M32+N32</f>
        <v>5312.5</v>
      </c>
      <c r="P32" s="36">
        <v>25</v>
      </c>
      <c r="Q32" s="36">
        <f>I32+J32+M32+P32</f>
        <v>1502.5</v>
      </c>
      <c r="R32" s="36">
        <f>H32-Q32</f>
        <v>23497.5</v>
      </c>
      <c r="S32" s="8"/>
      <c r="T32" s="25"/>
      <c r="U32" s="8"/>
    </row>
    <row r="33" spans="2:21" s="15" customFormat="1" ht="24.95" customHeight="1" x14ac:dyDescent="0.25">
      <c r="B33" s="33">
        <v>14</v>
      </c>
      <c r="C33" s="34" t="s">
        <v>52</v>
      </c>
      <c r="D33" s="35" t="s">
        <v>50</v>
      </c>
      <c r="E33" s="35" t="s">
        <v>32</v>
      </c>
      <c r="F33" s="33" t="s">
        <v>13</v>
      </c>
      <c r="G33" s="33" t="s">
        <v>20</v>
      </c>
      <c r="H33" s="36">
        <v>24000</v>
      </c>
      <c r="I33" s="36"/>
      <c r="J33" s="36">
        <f>H33*2.87%</f>
        <v>688.8</v>
      </c>
      <c r="K33" s="36">
        <f>H33*7.1%</f>
        <v>1704</v>
      </c>
      <c r="L33" s="36">
        <f t="shared" si="26"/>
        <v>276</v>
      </c>
      <c r="M33" s="36">
        <f>H33*3.04%</f>
        <v>729.6</v>
      </c>
      <c r="N33" s="36">
        <f t="shared" si="27"/>
        <v>1701.6</v>
      </c>
      <c r="O33" s="36">
        <f>J33+K33+L33+M33+N33</f>
        <v>5100</v>
      </c>
      <c r="P33" s="36">
        <v>25</v>
      </c>
      <c r="Q33" s="36">
        <f>I33+J33+M33+P33</f>
        <v>1443.4</v>
      </c>
      <c r="R33" s="36">
        <f>H33-Q33</f>
        <v>22556.6</v>
      </c>
      <c r="S33" s="8"/>
      <c r="T33" s="25"/>
      <c r="U33" s="8"/>
    </row>
    <row r="34" spans="2:21" s="15" customFormat="1" ht="24.95" customHeight="1" x14ac:dyDescent="0.25">
      <c r="B34" s="33">
        <v>15</v>
      </c>
      <c r="C34" s="34" t="s">
        <v>53</v>
      </c>
      <c r="D34" s="35" t="s">
        <v>54</v>
      </c>
      <c r="E34" s="35" t="s">
        <v>32</v>
      </c>
      <c r="F34" s="33" t="s">
        <v>13</v>
      </c>
      <c r="G34" s="33" t="s">
        <v>19</v>
      </c>
      <c r="H34" s="36">
        <v>24000</v>
      </c>
      <c r="I34" s="36"/>
      <c r="J34" s="36">
        <f>H34*2.87%</f>
        <v>688.8</v>
      </c>
      <c r="K34" s="36">
        <f>H34*7.1%</f>
        <v>1704</v>
      </c>
      <c r="L34" s="36">
        <f t="shared" si="26"/>
        <v>276</v>
      </c>
      <c r="M34" s="36">
        <f>H34*3.04%</f>
        <v>729.6</v>
      </c>
      <c r="N34" s="36">
        <f t="shared" si="27"/>
        <v>1701.6</v>
      </c>
      <c r="O34" s="36">
        <f>J34+K34+L34+M34+N34</f>
        <v>5100</v>
      </c>
      <c r="P34" s="36">
        <v>25</v>
      </c>
      <c r="Q34" s="36">
        <f>I34+J34+M34+P34</f>
        <v>1443.4</v>
      </c>
      <c r="R34" s="36">
        <f>H34-Q34</f>
        <v>22556.6</v>
      </c>
      <c r="S34" s="8"/>
      <c r="T34" s="25"/>
      <c r="U34" s="8"/>
    </row>
    <row r="35" spans="2:21" s="15" customFormat="1" ht="24.95" customHeight="1" x14ac:dyDescent="0.25">
      <c r="B35" s="33">
        <v>16</v>
      </c>
      <c r="C35" s="34" t="s">
        <v>55</v>
      </c>
      <c r="D35" s="35" t="s">
        <v>50</v>
      </c>
      <c r="E35" s="35" t="s">
        <v>32</v>
      </c>
      <c r="F35" s="33" t="s">
        <v>13</v>
      </c>
      <c r="G35" s="33" t="s">
        <v>20</v>
      </c>
      <c r="H35" s="36">
        <v>24000</v>
      </c>
      <c r="I35" s="36"/>
      <c r="J35" s="36">
        <f>H35*2.87%</f>
        <v>688.8</v>
      </c>
      <c r="K35" s="36">
        <f>H35*7.1%</f>
        <v>1704</v>
      </c>
      <c r="L35" s="36">
        <f t="shared" si="26"/>
        <v>276</v>
      </c>
      <c r="M35" s="36">
        <f>H35*3.04%</f>
        <v>729.6</v>
      </c>
      <c r="N35" s="36">
        <f t="shared" si="27"/>
        <v>1701.6</v>
      </c>
      <c r="O35" s="36">
        <f>J35+K35+L35+M35+N35</f>
        <v>5100</v>
      </c>
      <c r="P35" s="36">
        <v>25</v>
      </c>
      <c r="Q35" s="36">
        <f>I35+J35+M35+P35</f>
        <v>1443.4</v>
      </c>
      <c r="R35" s="36">
        <f>H35-Q35</f>
        <v>22556.6</v>
      </c>
      <c r="S35" s="8"/>
      <c r="T35" s="25"/>
      <c r="U35" s="8"/>
    </row>
    <row r="36" spans="2:21" s="15" customFormat="1" ht="24.95" customHeight="1" x14ac:dyDescent="0.3">
      <c r="B36" s="28" t="s">
        <v>56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8"/>
      <c r="T36" s="25"/>
      <c r="U36" s="8"/>
    </row>
    <row r="37" spans="2:21" s="15" customFormat="1" ht="24.95" customHeight="1" x14ac:dyDescent="0.25">
      <c r="B37" s="33">
        <v>17</v>
      </c>
      <c r="C37" s="44" t="s">
        <v>57</v>
      </c>
      <c r="D37" s="45" t="s">
        <v>59</v>
      </c>
      <c r="E37" s="45" t="s">
        <v>56</v>
      </c>
      <c r="F37" s="46" t="s">
        <v>13</v>
      </c>
      <c r="G37" s="33" t="s">
        <v>19</v>
      </c>
      <c r="H37" s="47">
        <v>85000</v>
      </c>
      <c r="I37" s="47">
        <v>8577.06</v>
      </c>
      <c r="J37" s="36">
        <f>H37*2.87%</f>
        <v>2439.5</v>
      </c>
      <c r="K37" s="36">
        <f>H37*7.1%</f>
        <v>6035</v>
      </c>
      <c r="L37" s="36">
        <f>H37*1.15%</f>
        <v>977.5</v>
      </c>
      <c r="M37" s="36">
        <f>H37*3.04%</f>
        <v>2584</v>
      </c>
      <c r="N37" s="36">
        <f>H37*7.09%</f>
        <v>6026.5</v>
      </c>
      <c r="O37" s="36">
        <f>J37+K37+L37+M37+N37</f>
        <v>18062.5</v>
      </c>
      <c r="P37" s="36">
        <v>25</v>
      </c>
      <c r="Q37" s="36">
        <f>I37+J37+M37+P37</f>
        <v>13625.56</v>
      </c>
      <c r="R37" s="36">
        <f>H37-Q37</f>
        <v>71374.44</v>
      </c>
      <c r="S37" s="8"/>
      <c r="T37" s="25"/>
      <c r="U37" s="8"/>
    </row>
    <row r="38" spans="2:21" s="15" customFormat="1" ht="24.95" customHeight="1" x14ac:dyDescent="0.25">
      <c r="B38" s="33">
        <v>18</v>
      </c>
      <c r="C38" s="44" t="s">
        <v>58</v>
      </c>
      <c r="D38" s="45" t="s">
        <v>25</v>
      </c>
      <c r="E38" s="45" t="s">
        <v>56</v>
      </c>
      <c r="F38" s="46" t="s">
        <v>13</v>
      </c>
      <c r="G38" s="46" t="s">
        <v>20</v>
      </c>
      <c r="H38" s="47">
        <v>35000</v>
      </c>
      <c r="I38" s="47"/>
      <c r="J38" s="36">
        <f>H38*2.87%</f>
        <v>1004.5</v>
      </c>
      <c r="K38" s="36">
        <f>H38*7.1%</f>
        <v>2485</v>
      </c>
      <c r="L38" s="36">
        <f>H38*1.15%</f>
        <v>402.5</v>
      </c>
      <c r="M38" s="36">
        <f>H38*3.04%</f>
        <v>1064</v>
      </c>
      <c r="N38" s="36">
        <f>H38*7.09%</f>
        <v>2481.5</v>
      </c>
      <c r="O38" s="36">
        <f>J38+K38+L38+M38+N38</f>
        <v>7437.5</v>
      </c>
      <c r="P38" s="36">
        <v>25</v>
      </c>
      <c r="Q38" s="36">
        <f>I38+J38+M38+P38</f>
        <v>2093.5</v>
      </c>
      <c r="R38" s="36">
        <f>H38-Q38</f>
        <v>32906.5</v>
      </c>
      <c r="S38" s="8"/>
      <c r="T38" s="25"/>
      <c r="U38" s="8"/>
    </row>
    <row r="39" spans="2:21" s="15" customFormat="1" ht="24.95" customHeight="1" x14ac:dyDescent="0.3">
      <c r="B39" s="38" t="s">
        <v>68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8"/>
      <c r="T39" s="25"/>
      <c r="U39" s="8"/>
    </row>
    <row r="40" spans="2:21" s="15" customFormat="1" ht="20.25" customHeight="1" x14ac:dyDescent="0.25">
      <c r="B40" s="48">
        <v>19</v>
      </c>
      <c r="C40" s="34" t="s">
        <v>60</v>
      </c>
      <c r="D40" s="45" t="s">
        <v>61</v>
      </c>
      <c r="E40" s="49" t="s">
        <v>69</v>
      </c>
      <c r="F40" s="46" t="s">
        <v>13</v>
      </c>
      <c r="G40" s="46" t="s">
        <v>20</v>
      </c>
      <c r="H40" s="47">
        <v>35000</v>
      </c>
      <c r="I40" s="47"/>
      <c r="J40" s="36">
        <f>H40*2.87%</f>
        <v>1004.5</v>
      </c>
      <c r="K40" s="36">
        <f>H40*7.1%</f>
        <v>2485</v>
      </c>
      <c r="L40" s="36">
        <f>H40*1.15%</f>
        <v>402.5</v>
      </c>
      <c r="M40" s="36">
        <f>H40*3.04%</f>
        <v>1064</v>
      </c>
      <c r="N40" s="36">
        <f>H40*7.09%</f>
        <v>2481.5</v>
      </c>
      <c r="O40" s="36">
        <f>J40+K40+L40+M40+N40</f>
        <v>7437.5</v>
      </c>
      <c r="P40" s="36">
        <v>25</v>
      </c>
      <c r="Q40" s="36">
        <f>I40+J40+M40+P40</f>
        <v>2093.5</v>
      </c>
      <c r="R40" s="36">
        <f>H40-Q40</f>
        <v>32906.5</v>
      </c>
      <c r="S40" s="8"/>
      <c r="T40" s="25"/>
      <c r="U40" s="8"/>
    </row>
    <row r="41" spans="2:21" s="15" customFormat="1" ht="19.5" customHeight="1" x14ac:dyDescent="0.25">
      <c r="B41" s="48">
        <v>20</v>
      </c>
      <c r="C41" s="34" t="s">
        <v>62</v>
      </c>
      <c r="D41" s="35" t="s">
        <v>61</v>
      </c>
      <c r="E41" s="49" t="s">
        <v>69</v>
      </c>
      <c r="F41" s="46" t="s">
        <v>13</v>
      </c>
      <c r="G41" s="46" t="s">
        <v>20</v>
      </c>
      <c r="H41" s="36">
        <v>35000</v>
      </c>
      <c r="I41" s="36"/>
      <c r="J41" s="36">
        <f>H41*2.87%</f>
        <v>1004.5</v>
      </c>
      <c r="K41" s="36">
        <f>H41*7.1%</f>
        <v>2485</v>
      </c>
      <c r="L41" s="36">
        <f>H41*1.15%</f>
        <v>402.5</v>
      </c>
      <c r="M41" s="36">
        <f>H41*3.04%</f>
        <v>1064</v>
      </c>
      <c r="N41" s="36">
        <f>H41*7.09%</f>
        <v>2481.5</v>
      </c>
      <c r="O41" s="36">
        <f>J41+K41+L41+M41+N41</f>
        <v>7437.5</v>
      </c>
      <c r="P41" s="36">
        <v>25</v>
      </c>
      <c r="Q41" s="36">
        <f>I41+J41+M41+P41</f>
        <v>2093.5</v>
      </c>
      <c r="R41" s="36">
        <f>H41-Q41</f>
        <v>32906.5</v>
      </c>
      <c r="S41" s="8"/>
      <c r="T41" s="25"/>
      <c r="U41" s="8"/>
    </row>
    <row r="42" spans="2:21" s="15" customFormat="1" ht="19.5" customHeight="1" x14ac:dyDescent="0.25">
      <c r="B42" s="48">
        <v>21</v>
      </c>
      <c r="C42" s="34" t="s">
        <v>63</v>
      </c>
      <c r="D42" s="35" t="s">
        <v>61</v>
      </c>
      <c r="E42" s="49" t="s">
        <v>69</v>
      </c>
      <c r="F42" s="46" t="s">
        <v>13</v>
      </c>
      <c r="G42" s="46" t="s">
        <v>19</v>
      </c>
      <c r="H42" s="36">
        <v>35000</v>
      </c>
      <c r="I42" s="36"/>
      <c r="J42" s="36">
        <f>H42*2.87%</f>
        <v>1004.5</v>
      </c>
      <c r="K42" s="36">
        <f>H42*7.1%</f>
        <v>2485</v>
      </c>
      <c r="L42" s="36">
        <f>H42*1.15%</f>
        <v>402.5</v>
      </c>
      <c r="M42" s="36">
        <f>H42*3.04%</f>
        <v>1064</v>
      </c>
      <c r="N42" s="36">
        <f>H42*7.09%</f>
        <v>2481.5</v>
      </c>
      <c r="O42" s="36">
        <f>J42+K42+L42+M42+N42</f>
        <v>7437.5</v>
      </c>
      <c r="P42" s="36">
        <v>25</v>
      </c>
      <c r="Q42" s="36">
        <f>I42+J42+M42+P42</f>
        <v>2093.5</v>
      </c>
      <c r="R42" s="36">
        <f>H42-Q42</f>
        <v>32906.5</v>
      </c>
      <c r="S42" s="8"/>
      <c r="T42" s="25"/>
      <c r="U42" s="8"/>
    </row>
    <row r="43" spans="2:21" s="15" customFormat="1" ht="24.95" customHeight="1" x14ac:dyDescent="0.3">
      <c r="B43" s="50" t="s">
        <v>64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8"/>
      <c r="T43" s="25"/>
      <c r="U43" s="8"/>
    </row>
    <row r="44" spans="2:21" s="15" customFormat="1" ht="22.5" customHeight="1" x14ac:dyDescent="0.25">
      <c r="B44" s="48">
        <v>22</v>
      </c>
      <c r="C44" s="51" t="s">
        <v>65</v>
      </c>
      <c r="D44" s="52" t="s">
        <v>66</v>
      </c>
      <c r="E44" s="35" t="s">
        <v>67</v>
      </c>
      <c r="F44" s="33" t="s">
        <v>13</v>
      </c>
      <c r="G44" s="33" t="s">
        <v>20</v>
      </c>
      <c r="H44" s="36">
        <v>70000</v>
      </c>
      <c r="I44" s="36">
        <v>5368.45</v>
      </c>
      <c r="J44" s="36">
        <f>H44*2.87%</f>
        <v>2009</v>
      </c>
      <c r="K44" s="36">
        <f>H44*7.1%</f>
        <v>4970</v>
      </c>
      <c r="L44" s="36">
        <f>H44*1.15%</f>
        <v>805</v>
      </c>
      <c r="M44" s="36">
        <f>H44*3.04%</f>
        <v>2128</v>
      </c>
      <c r="N44" s="36">
        <f>H44*7.09%</f>
        <v>4963</v>
      </c>
      <c r="O44" s="36">
        <f>J44+K44+L44+M44+N44</f>
        <v>14875</v>
      </c>
      <c r="P44" s="36">
        <v>25</v>
      </c>
      <c r="Q44" s="36">
        <f>I44+J44+M44+P44</f>
        <v>9530.4500000000007</v>
      </c>
      <c r="R44" s="36">
        <f>H44-Q44</f>
        <v>60469.55</v>
      </c>
      <c r="S44" s="8"/>
      <c r="T44" s="25"/>
      <c r="U44" s="8"/>
    </row>
    <row r="45" spans="2:21" ht="24.95" customHeight="1" x14ac:dyDescent="0.25">
      <c r="B45" s="62" t="s">
        <v>17</v>
      </c>
      <c r="C45" s="62"/>
      <c r="D45" s="62"/>
      <c r="E45" s="62"/>
      <c r="F45" s="62"/>
      <c r="G45" s="63"/>
      <c r="H45" s="13">
        <f>SUM(H17:H44)</f>
        <v>883500</v>
      </c>
      <c r="I45" s="13">
        <f>SUM(I17:I44)</f>
        <v>30644.2</v>
      </c>
      <c r="J45" s="13">
        <f>SUM(J17:J44)</f>
        <v>25356.45</v>
      </c>
      <c r="K45" s="13">
        <f>SUM(K17:K44)</f>
        <v>62728.5</v>
      </c>
      <c r="L45" s="13">
        <f>SUM(L18:L44)</f>
        <v>10160.25</v>
      </c>
      <c r="M45" s="13">
        <f>SUM(M17:M44)</f>
        <v>26858.400000000001</v>
      </c>
      <c r="N45" s="13">
        <f>SUM(N17:N44)</f>
        <v>62640.15</v>
      </c>
      <c r="O45" s="13">
        <f>SUM(O17:O44)</f>
        <v>187743.75</v>
      </c>
      <c r="P45" s="13">
        <f>SUM(P17:P35)</f>
        <v>400</v>
      </c>
      <c r="Q45" s="13">
        <f>SUM(Q17:Q44)</f>
        <v>83409.05</v>
      </c>
      <c r="R45" s="13">
        <f>SUM(R17:R44)</f>
        <v>800090.95</v>
      </c>
    </row>
    <row r="46" spans="2:21" ht="24.95" customHeight="1" x14ac:dyDescent="0.25">
      <c r="B46" s="26"/>
      <c r="C46" s="26"/>
      <c r="D46" s="26"/>
      <c r="E46" s="26"/>
      <c r="F46" s="26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8"/>
      <c r="O48" s="6"/>
      <c r="P48" s="6"/>
      <c r="Q48" s="6"/>
      <c r="R48" s="6"/>
    </row>
    <row r="49" spans="6:9" ht="24.95" customHeight="1" x14ac:dyDescent="0.3">
      <c r="F49" s="54" t="s">
        <v>78</v>
      </c>
      <c r="I49" s="3"/>
    </row>
    <row r="50" spans="6:9" ht="24.95" customHeight="1" x14ac:dyDescent="0.25">
      <c r="F50" s="53" t="s">
        <v>77</v>
      </c>
    </row>
    <row r="51" spans="6:9" ht="24.95" customHeight="1" x14ac:dyDescent="0.25"/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39">
    <cfRule type="duplicateValues" dxfId="5" priority="10"/>
  </conditionalFormatting>
  <conditionalFormatting sqref="B43">
    <cfRule type="duplicateValues" dxfId="4" priority="6"/>
  </conditionalFormatting>
  <conditionalFormatting sqref="C28">
    <cfRule type="duplicateValues" dxfId="3" priority="7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" right="0" top="0.98425196850393704" bottom="0.19685039370078741" header="0.51181102362204722" footer="0.51181102362204722"/>
  <pageSetup paperSize="5" scale="40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Yadhira Castillo</cp:lastModifiedBy>
  <cp:lastPrinted>2024-04-01T17:50:54Z</cp:lastPrinted>
  <dcterms:created xsi:type="dcterms:W3CDTF">2017-09-27T15:04:47Z</dcterms:created>
  <dcterms:modified xsi:type="dcterms:W3CDTF">2024-04-18T18:19:51Z</dcterms:modified>
</cp:coreProperties>
</file>