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ersi Abreu\Desktop\DOCUMENTOS PAGINA RAI\"/>
    </mc:Choice>
  </mc:AlternateContent>
  <bookViews>
    <workbookView xWindow="0" yWindow="0" windowWidth="19170" windowHeight="6960"/>
  </bookViews>
  <sheets>
    <sheet name="Mayo, 2024" sheetId="1" r:id="rId1"/>
  </sheets>
  <definedNames>
    <definedName name="_xlnm._FilterDatabase" localSheetId="0" hidden="1">'Mayo, 2024'!#REF!</definedName>
    <definedName name="_xlnm.Print_Area" localSheetId="0">'Mayo, 2024'!$B$2:$R$51</definedName>
    <definedName name="DATOS">#REF!</definedName>
    <definedName name="DATOSS">#REF!</definedName>
    <definedName name="_xlnm.Print_Titles" localSheetId="0">'Mayo, 2024'!$1:$16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I44" i="1"/>
  <c r="P44" i="1"/>
  <c r="N25" i="1"/>
  <c r="M25" i="1"/>
  <c r="K25" i="1"/>
  <c r="J25" i="1"/>
  <c r="Q25" i="1" s="1"/>
  <c r="R25" i="1" s="1"/>
  <c r="O25" i="1" l="1"/>
  <c r="L20" i="1"/>
  <c r="L19" i="1"/>
  <c r="L43" i="1"/>
  <c r="L41" i="1"/>
  <c r="L40" i="1"/>
  <c r="L39" i="1"/>
  <c r="L37" i="1"/>
  <c r="L36" i="1"/>
  <c r="L34" i="1"/>
  <c r="L33" i="1"/>
  <c r="L32" i="1"/>
  <c r="L31" i="1"/>
  <c r="L30" i="1"/>
  <c r="L29" i="1"/>
  <c r="L28" i="1"/>
  <c r="L27" i="1"/>
  <c r="N40" i="1" l="1"/>
  <c r="M40" i="1"/>
  <c r="K40" i="1"/>
  <c r="J40" i="1"/>
  <c r="J31" i="1"/>
  <c r="N33" i="1"/>
  <c r="M33" i="1"/>
  <c r="K33" i="1"/>
  <c r="J33" i="1"/>
  <c r="N32" i="1"/>
  <c r="M32" i="1"/>
  <c r="K32" i="1"/>
  <c r="J32" i="1"/>
  <c r="N19" i="1"/>
  <c r="M19" i="1"/>
  <c r="K19" i="1"/>
  <c r="J19" i="1"/>
  <c r="O40" i="1" l="1"/>
  <c r="Q40" i="1"/>
  <c r="R40" i="1" s="1"/>
  <c r="O19" i="1"/>
  <c r="O32" i="1"/>
  <c r="O33" i="1"/>
  <c r="Q33" i="1"/>
  <c r="R33" i="1" s="1"/>
  <c r="Q32" i="1"/>
  <c r="R32" i="1" s="1"/>
  <c r="Q19" i="1"/>
  <c r="R19" i="1" s="1"/>
  <c r="N43" i="1" l="1"/>
  <c r="M43" i="1"/>
  <c r="K43" i="1"/>
  <c r="J43" i="1"/>
  <c r="N28" i="1"/>
  <c r="M28" i="1"/>
  <c r="K28" i="1"/>
  <c r="J28" i="1"/>
  <c r="N41" i="1"/>
  <c r="M41" i="1"/>
  <c r="K41" i="1"/>
  <c r="J41" i="1"/>
  <c r="N39" i="1"/>
  <c r="M39" i="1"/>
  <c r="K39" i="1"/>
  <c r="J39" i="1"/>
  <c r="N37" i="1"/>
  <c r="N36" i="1"/>
  <c r="M37" i="1"/>
  <c r="M36" i="1"/>
  <c r="K37" i="1"/>
  <c r="K36" i="1"/>
  <c r="J37" i="1"/>
  <c r="J36" i="1"/>
  <c r="Q37" i="1" l="1"/>
  <c r="R37" i="1" s="1"/>
  <c r="Q43" i="1"/>
  <c r="R43" i="1" s="1"/>
  <c r="Q28" i="1"/>
  <c r="R28" i="1" s="1"/>
  <c r="O43" i="1"/>
  <c r="O36" i="1"/>
  <c r="Q41" i="1"/>
  <c r="R41" i="1" s="1"/>
  <c r="O28" i="1"/>
  <c r="O41" i="1"/>
  <c r="Q39" i="1"/>
  <c r="R39" i="1" s="1"/>
  <c r="O37" i="1"/>
  <c r="O39" i="1"/>
  <c r="Q36" i="1"/>
  <c r="R36" i="1" s="1"/>
  <c r="L18" i="1" l="1"/>
  <c r="L44" i="1" s="1"/>
  <c r="N31" i="1" l="1"/>
  <c r="M31" i="1"/>
  <c r="Q31" i="1" s="1"/>
  <c r="R31" i="1" s="1"/>
  <c r="K31" i="1"/>
  <c r="O31" i="1" l="1"/>
  <c r="N18" i="1" l="1"/>
  <c r="M18" i="1"/>
  <c r="K18" i="1"/>
  <c r="J18" i="1"/>
  <c r="K29" i="1"/>
  <c r="J29" i="1"/>
  <c r="Q18" i="1" l="1"/>
  <c r="O18" i="1"/>
  <c r="R18" i="1" l="1"/>
  <c r="N22" i="1"/>
  <c r="M22" i="1"/>
  <c r="K22" i="1"/>
  <c r="J22" i="1"/>
  <c r="Q22" i="1" l="1"/>
  <c r="R22" i="1" s="1"/>
  <c r="O22" i="1"/>
  <c r="N34" i="1" l="1"/>
  <c r="M34" i="1"/>
  <c r="K34" i="1"/>
  <c r="J34" i="1"/>
  <c r="N30" i="1"/>
  <c r="M30" i="1"/>
  <c r="K30" i="1"/>
  <c r="J30" i="1"/>
  <c r="N29" i="1"/>
  <c r="M29" i="1"/>
  <c r="N27" i="1"/>
  <c r="M27" i="1"/>
  <c r="K27" i="1"/>
  <c r="J27" i="1"/>
  <c r="N26" i="1"/>
  <c r="M26" i="1"/>
  <c r="K26" i="1"/>
  <c r="J26" i="1"/>
  <c r="N23" i="1"/>
  <c r="M23" i="1"/>
  <c r="K23" i="1"/>
  <c r="J23" i="1"/>
  <c r="N20" i="1"/>
  <c r="N44" i="1" s="1"/>
  <c r="M20" i="1"/>
  <c r="M44" i="1" s="1"/>
  <c r="K20" i="1"/>
  <c r="K44" i="1" s="1"/>
  <c r="J20" i="1"/>
  <c r="J44" i="1" s="1"/>
  <c r="Q34" i="1" l="1"/>
  <c r="R34" i="1" s="1"/>
  <c r="Q26" i="1"/>
  <c r="R26" i="1" s="1"/>
  <c r="Q23" i="1"/>
  <c r="R23" i="1" s="1"/>
  <c r="Q29" i="1"/>
  <c r="R29" i="1" s="1"/>
  <c r="Q20" i="1"/>
  <c r="Q27" i="1"/>
  <c r="R27" i="1" s="1"/>
  <c r="Q30" i="1"/>
  <c r="R30" i="1" s="1"/>
  <c r="O34" i="1"/>
  <c r="O30" i="1"/>
  <c r="O29" i="1"/>
  <c r="O27" i="1"/>
  <c r="O26" i="1"/>
  <c r="O23" i="1"/>
  <c r="O20" i="1"/>
  <c r="Q44" i="1" l="1"/>
  <c r="O44" i="1"/>
  <c r="R20" i="1"/>
  <c r="R44" i="1" s="1"/>
</calcChain>
</file>

<file path=xl/sharedStrings.xml><?xml version="1.0" encoding="utf-8"?>
<sst xmlns="http://schemas.openxmlformats.org/spreadsheetml/2006/main" count="138" uniqueCount="79">
  <si>
    <t>Total Retenciones y Aportes</t>
  </si>
  <si>
    <t>Estatus</t>
  </si>
  <si>
    <t>Seguro de Pensión (9.97%)</t>
  </si>
  <si>
    <t>Empleado (2.87%)</t>
  </si>
  <si>
    <t>Patronal (7.10%)</t>
  </si>
  <si>
    <t>Empleado (3.04%)</t>
  </si>
  <si>
    <t>Patronal (7.09%)</t>
  </si>
  <si>
    <t xml:space="preserve">No. </t>
  </si>
  <si>
    <t>Sub-total TSS</t>
  </si>
  <si>
    <t>Seguro de Salud (10.53%)</t>
  </si>
  <si>
    <t>Nombre</t>
  </si>
  <si>
    <t>Riesgos Laborales
(1.15%)</t>
  </si>
  <si>
    <t>Deducción
Empleado</t>
  </si>
  <si>
    <t>Fijo</t>
  </si>
  <si>
    <t>ISR 
Ley 11-92</t>
  </si>
  <si>
    <t>Sueldo Neto 
en RD$</t>
  </si>
  <si>
    <t>Seguridad Social (Ley No.87-01)</t>
  </si>
  <si>
    <t>Totales en RD$</t>
  </si>
  <si>
    <t>Género</t>
  </si>
  <si>
    <t>Masculino</t>
  </si>
  <si>
    <t>Femenino</t>
  </si>
  <si>
    <t>Descuentos</t>
  </si>
  <si>
    <t>Cargo En Nomina</t>
  </si>
  <si>
    <t>Analista de Compras y Contrataciones</t>
  </si>
  <si>
    <t>Auxiliar Administrativo</t>
  </si>
  <si>
    <t xml:space="preserve">Auxiliar Administrativo </t>
  </si>
  <si>
    <t>Despacho de Presidente</t>
  </si>
  <si>
    <t>División de Recursos Humanos</t>
  </si>
  <si>
    <t>División Administrativa</t>
  </si>
  <si>
    <t xml:space="preserve">Enc. División Recursos Humanos </t>
  </si>
  <si>
    <t>División Recursos Humanos</t>
  </si>
  <si>
    <t>Juan Jose Rodríguez Marte</t>
  </si>
  <si>
    <t xml:space="preserve">División Administrativa </t>
  </si>
  <si>
    <t>Enrique Reyes</t>
  </si>
  <si>
    <t>Supervisor de Mantenimiento</t>
  </si>
  <si>
    <t>Rodrigo Soto Abreu</t>
  </si>
  <si>
    <t>Aux. Administrativo</t>
  </si>
  <si>
    <t>George King</t>
  </si>
  <si>
    <t xml:space="preserve">Aux. Administrativo </t>
  </si>
  <si>
    <t>Recepcionista</t>
  </si>
  <si>
    <t>Hanelyn S. Gómez Castillo</t>
  </si>
  <si>
    <t>Divisón Administrativa</t>
  </si>
  <si>
    <t xml:space="preserve">Benjamín Uribe Montas </t>
  </si>
  <si>
    <t xml:space="preserve">Leni Mailin Siri Acosta </t>
  </si>
  <si>
    <t>Jose Altagracia Lora Guillen</t>
  </si>
  <si>
    <t>Diseñador Gráfico</t>
  </si>
  <si>
    <t>Chofer I</t>
  </si>
  <si>
    <t>Area</t>
  </si>
  <si>
    <t xml:space="preserve">Otros </t>
  </si>
  <si>
    <t xml:space="preserve">Flerida del Carmen Peña Javier </t>
  </si>
  <si>
    <t>Conserje</t>
  </si>
  <si>
    <t xml:space="preserve">Yoselys De la Cruz Manzueta </t>
  </si>
  <si>
    <t>Yermin Ehteves Diaz Montas</t>
  </si>
  <si>
    <t>Ayudante de Mantenimiento</t>
  </si>
  <si>
    <t xml:space="preserve">Alexandra Isabel García Pérez </t>
  </si>
  <si>
    <t xml:space="preserve">División Financiera </t>
  </si>
  <si>
    <t>Jose Pilia Moreno Duarte</t>
  </si>
  <si>
    <t xml:space="preserve">Marisela Ventura Santana </t>
  </si>
  <si>
    <t xml:space="preserve">Encargado División Financiera </t>
  </si>
  <si>
    <t xml:space="preserve">Eusebia Pérez Jiménez </t>
  </si>
  <si>
    <t xml:space="preserve">Guía de Museo </t>
  </si>
  <si>
    <t>Rhina Mercedes Ventura Rodríguez</t>
  </si>
  <si>
    <t>Elbin Alejandro Feliz</t>
  </si>
  <si>
    <t>Sección Centro de Documentación</t>
  </si>
  <si>
    <t>Ruth Magda Rosanna Feliz Obregon</t>
  </si>
  <si>
    <t xml:space="preserve">Encargada Centro de Documentación </t>
  </si>
  <si>
    <t>División de Difusión y Promoción  Obras de Duarte</t>
  </si>
  <si>
    <t xml:space="preserve">Div. Difusión y Promoción  Obras de Duarte </t>
  </si>
  <si>
    <t xml:space="preserve"> Mersi Carolina Abreu Heredia </t>
  </si>
  <si>
    <t xml:space="preserve"> Víctor Cesar Zabala Sánchez </t>
  </si>
  <si>
    <t>Andrés Avelino García Peinttre</t>
  </si>
  <si>
    <t>Sueldo en RD$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</si>
  <si>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5137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0001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11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00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2.1.1.2.11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</si>
  <si>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Camarera</t>
  </si>
  <si>
    <t>Analista de Documentación</t>
  </si>
  <si>
    <t xml:space="preserve">Enc. Div. Recursos Humanos. </t>
  </si>
  <si>
    <t>Lcdo. Víctor C. Zabala Sánchez,</t>
  </si>
  <si>
    <t>Nómina Fija, Mayo 2024</t>
  </si>
  <si>
    <t>CENTRO DE Documentación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</si>
</sst>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Palatino Linotype"/>
      <family val="1"/>
    </font>
    <font>
      <b/>
      <sz val="11"/>
      <color theme="0"/>
      <name val="Malgun Gothic"/>
      <family val="2"/>
    </font>
    <font>
      <b/>
      <sz val="10"/>
      <color theme="1"/>
      <name val="Malgun Gothic"/>
      <family val="2"/>
    </font>
    <font>
      <b/>
      <sz val="9"/>
      <color theme="1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sz val="16"/>
      <color theme="2" tint="-0.749992370372631"/>
      <name val="Bell MT"/>
      <family val="1"/>
    </font>
    <font>
      <b/>
      <i/>
      <sz val="10"/>
      <color theme="1"/>
      <name val="Malgun Gothic"/>
      <family val="2"/>
    </font>
    <font>
      <sz val="9"/>
      <color theme="1"/>
      <name val="Malgun Gothic"/>
      <family val="2"/>
    </font>
    <font>
      <b/>
      <sz val="11"/>
      <name val="Malgun Gothic"/>
      <family val="2"/>
    </font>
    <font>
      <sz val="10"/>
      <name val="Malgun Gothic"/>
      <family val="2"/>
    </font>
    <font>
      <b/>
      <sz val="12"/>
      <color theme="1"/>
      <name val="Calibri"/>
      <family val="2"/>
      <scheme val="minor"/>
    </font>
    <font>
      <b/>
      <sz val="12"/>
      <name val="Malgun Gothic"/>
      <family val="2"/>
    </font>
    <font>
      <sz val="12"/>
      <name val="Malgun Gothic"/>
      <family val="2"/>
    </font>
    <font>
      <b/>
      <sz val="12"/>
      <color theme="1"/>
      <name val="Malgun Gothic"/>
      <family val="2"/>
    </font>
    <font>
      <sz val="12"/>
      <color theme="1"/>
      <name val="Malgun Gothic"/>
      <family val="2"/>
    </font>
    <font>
      <sz val="13"/>
      <color theme="1"/>
      <name val="Times New Roman"/>
      <family val="1"/>
    </font>
    <font>
      <b/>
      <sz val="14"/>
      <color theme="1"/>
      <name val="Times New Roman"/>
      <family val="1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4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9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19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0">
    <xf numFmtId="0" fontId="0" fillId="0" borderId="0" xfId="0"/>
    <xf numFmtId="0" fontId="3" fillId="2" borderId="0" xfId="0" applyFont="1" applyFill="1"/>
    <xf numFmtId="0" fontId="0" fillId="2" borderId="0" xfId="0" applyFill="1"/>
    <xf numFmtId="4" fontId="0" fillId="2" borderId="0" xfId="0" applyNumberFormat="1" applyFill="1" applyAlignment="1">
      <alignment horizontal="right" vertical="center"/>
    </xf>
    <xf numFmtId="0" fontId="0" fillId="2" borderId="0" xfId="0" applyFill="1" applyAlignment="1">
      <alignment horizontal="right"/>
    </xf>
    <xf numFmtId="0" fontId="0" fillId="2" borderId="0" xfId="0" applyFill="1" applyAlignment="1">
      <alignment horizontal="center"/>
    </xf>
    <xf numFmtId="4" fontId="20" fillId="2" borderId="0" xfId="0" applyNumberFormat="1" applyFont="1" applyFill="1" applyAlignment="1">
      <alignment vertical="top"/>
    </xf>
    <xf numFmtId="0" fontId="24" fillId="2" borderId="0" xfId="0" applyFont="1" applyFill="1" applyAlignment="1">
      <alignment horizontal="center" vertical="center"/>
    </xf>
    <xf numFmtId="0" fontId="24" fillId="2" borderId="0" xfId="0" applyFont="1" applyFill="1" applyAlignment="1">
      <alignment vertical="center"/>
    </xf>
    <xf numFmtId="4" fontId="24" fillId="2" borderId="0" xfId="0" applyNumberFormat="1" applyFont="1" applyFill="1" applyAlignment="1">
      <alignment horizontal="center" vertical="center"/>
    </xf>
    <xf numFmtId="0" fontId="29" fillId="2" borderId="0" xfId="1" applyFont="1" applyFill="1" applyAlignment="1">
      <alignment horizontal="center" vertical="center"/>
    </xf>
    <xf numFmtId="0" fontId="30" fillId="2" borderId="0" xfId="0" applyFont="1" applyFill="1" applyAlignment="1">
      <alignment vertical="top"/>
    </xf>
    <xf numFmtId="0" fontId="23" fillId="36" borderId="12" xfId="0" applyFont="1" applyFill="1" applyBorder="1" applyAlignment="1">
      <alignment horizontal="center" vertical="center" wrapText="1"/>
    </xf>
    <xf numFmtId="43" fontId="21" fillId="34" borderId="13" xfId="45" applyFont="1" applyFill="1" applyBorder="1" applyAlignment="1">
      <alignment horizontal="center" vertical="center"/>
    </xf>
    <xf numFmtId="0" fontId="24" fillId="37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1" fillId="34" borderId="13" xfId="0" applyFont="1" applyFill="1" applyBorder="1" applyAlignment="1">
      <alignment horizontal="center" vertical="center" wrapText="1"/>
    </xf>
    <xf numFmtId="0" fontId="21" fillId="34" borderId="20" xfId="0" applyFont="1" applyFill="1" applyBorder="1" applyAlignment="1">
      <alignment horizontal="center" vertical="center" wrapText="1"/>
    </xf>
    <xf numFmtId="4" fontId="24" fillId="2" borderId="0" xfId="0" applyNumberFormat="1" applyFont="1" applyFill="1" applyAlignment="1">
      <alignment vertical="center"/>
    </xf>
    <xf numFmtId="0" fontId="21" fillId="34" borderId="1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right" vertical="center"/>
    </xf>
    <xf numFmtId="43" fontId="21" fillId="34" borderId="0" xfId="45" applyFont="1" applyFill="1" applyBorder="1" applyAlignment="1">
      <alignment horizontal="center" vertical="center"/>
    </xf>
    <xf numFmtId="0" fontId="34" fillId="37" borderId="14" xfId="0" applyFont="1" applyFill="1" applyBorder="1" applyAlignment="1">
      <alignment vertical="center"/>
    </xf>
    <xf numFmtId="0" fontId="34" fillId="37" borderId="15" xfId="0" applyFont="1" applyFill="1" applyBorder="1"/>
    <xf numFmtId="0" fontId="34" fillId="37" borderId="11" xfId="0" applyFont="1" applyFill="1" applyBorder="1"/>
    <xf numFmtId="0" fontId="34" fillId="37" borderId="15" xfId="0" applyFont="1" applyFill="1" applyBorder="1" applyAlignment="1">
      <alignment horizontal="center"/>
    </xf>
    <xf numFmtId="4" fontId="35" fillId="37" borderId="1" xfId="0" applyNumberFormat="1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4" fontId="35" fillId="0" borderId="1" xfId="0" applyNumberFormat="1" applyFont="1" applyBorder="1" applyAlignment="1">
      <alignment horizontal="center" vertical="center"/>
    </xf>
    <xf numFmtId="4" fontId="35" fillId="2" borderId="1" xfId="0" applyNumberFormat="1" applyFont="1" applyFill="1" applyBorder="1" applyAlignment="1">
      <alignment horizontal="center" vertical="center"/>
    </xf>
    <xf numFmtId="0" fontId="34" fillId="37" borderId="14" xfId="0" quotePrefix="1" applyFont="1" applyFill="1" applyBorder="1" applyAlignment="1">
      <alignment horizontal="left" vertical="center"/>
    </xf>
    <xf numFmtId="0" fontId="35" fillId="0" borderId="1" xfId="0" applyFont="1" applyBorder="1" applyAlignment="1">
      <alignment horizontal="left" vertical="center" wrapText="1"/>
    </xf>
    <xf numFmtId="0" fontId="35" fillId="0" borderId="14" xfId="0" applyFont="1" applyBorder="1" applyAlignment="1">
      <alignment horizontal="center" vertical="center"/>
    </xf>
    <xf numFmtId="0" fontId="35" fillId="0" borderId="15" xfId="0" applyFont="1" applyBorder="1" applyAlignment="1">
      <alignment horizontal="left" vertical="center" wrapText="1"/>
    </xf>
    <xf numFmtId="4" fontId="35" fillId="0" borderId="15" xfId="0" applyNumberFormat="1" applyFont="1" applyBorder="1" applyAlignment="1">
      <alignment horizontal="center" vertical="center"/>
    </xf>
    <xf numFmtId="0" fontId="36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4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vertical="center"/>
    </xf>
    <xf numFmtId="0" fontId="35" fillId="2" borderId="1" xfId="0" applyFont="1" applyFill="1" applyBorder="1" applyAlignment="1">
      <alignment horizontal="center" vertical="center"/>
    </xf>
    <xf numFmtId="4" fontId="35" fillId="0" borderId="13" xfId="0" applyNumberFormat="1" applyFont="1" applyBorder="1" applyAlignment="1">
      <alignment horizontal="center" vertical="center"/>
    </xf>
    <xf numFmtId="0" fontId="35" fillId="0" borderId="17" xfId="0" applyFont="1" applyBorder="1" applyAlignment="1">
      <alignment horizontal="center" vertical="center"/>
    </xf>
    <xf numFmtId="0" fontId="35" fillId="0" borderId="17" xfId="0" applyFont="1" applyBorder="1" applyAlignment="1">
      <alignment vertical="center"/>
    </xf>
    <xf numFmtId="0" fontId="34" fillId="37" borderId="21" xfId="0" applyFont="1" applyFill="1" applyBorder="1" applyAlignment="1">
      <alignment vertical="center"/>
    </xf>
    <xf numFmtId="0" fontId="34" fillId="0" borderId="1" xfId="0" quotePrefix="1" applyFont="1" applyBorder="1" applyAlignment="1">
      <alignment horizontal="left" vertical="center"/>
    </xf>
    <xf numFmtId="0" fontId="35" fillId="0" borderId="1" xfId="0" quotePrefix="1" applyFont="1" applyBorder="1" applyAlignment="1">
      <alignment horizontal="left" vertical="center"/>
    </xf>
    <xf numFmtId="0" fontId="38" fillId="2" borderId="0" xfId="0" applyFont="1" applyFill="1" applyAlignment="1">
      <alignment horizontal="center"/>
    </xf>
    <xf numFmtId="0" fontId="39" fillId="2" borderId="0" xfId="0" applyFont="1" applyFill="1" applyAlignment="1">
      <alignment horizontal="center"/>
    </xf>
    <xf numFmtId="0" fontId="25" fillId="2" borderId="0" xfId="0" applyFont="1" applyFill="1" applyAlignment="1">
      <alignment horizontal="center" vertical="center"/>
    </xf>
    <xf numFmtId="0" fontId="27" fillId="2" borderId="0" xfId="1" applyFont="1" applyFill="1" applyAlignment="1">
      <alignment horizontal="center" vertical="center"/>
    </xf>
    <xf numFmtId="0" fontId="28" fillId="2" borderId="0" xfId="1" quotePrefix="1" applyFont="1" applyFill="1" applyAlignment="1">
      <alignment horizontal="center"/>
    </xf>
    <xf numFmtId="0" fontId="28" fillId="2" borderId="0" xfId="1" applyFont="1" applyFill="1" applyAlignment="1">
      <alignment horizontal="center"/>
    </xf>
    <xf numFmtId="0" fontId="24" fillId="2" borderId="0" xfId="1" applyFont="1" applyFill="1" applyAlignment="1">
      <alignment horizontal="center" vertical="top"/>
    </xf>
    <xf numFmtId="0" fontId="24" fillId="2" borderId="11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0" fontId="31" fillId="2" borderId="17" xfId="0" applyFont="1" applyFill="1" applyBorder="1" applyAlignment="1">
      <alignment horizontal="right" vertical="center"/>
    </xf>
    <xf numFmtId="0" fontId="31" fillId="2" borderId="18" xfId="0" applyFont="1" applyFill="1" applyBorder="1" applyAlignment="1">
      <alignment horizontal="right" vertical="center"/>
    </xf>
    <xf numFmtId="0" fontId="26" fillId="2" borderId="0" xfId="0" applyFont="1" applyFill="1" applyAlignment="1">
      <alignment horizontal="center" vertical="center"/>
    </xf>
    <xf numFmtId="0" fontId="21" fillId="34" borderId="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 wrapText="1"/>
    </xf>
    <xf numFmtId="0" fontId="22" fillId="35" borderId="12" xfId="0" applyFont="1" applyFill="1" applyBorder="1" applyAlignment="1">
      <alignment horizontal="center" vertical="center" wrapText="1"/>
    </xf>
    <xf numFmtId="0" fontId="22" fillId="35" borderId="1" xfId="0" applyFont="1" applyFill="1" applyBorder="1" applyAlignment="1">
      <alignment horizontal="center" vertical="center"/>
    </xf>
    <xf numFmtId="0" fontId="21" fillId="34" borderId="1" xfId="0" applyFont="1" applyFill="1" applyBorder="1" applyAlignment="1">
      <alignment horizontal="center" vertical="center"/>
    </xf>
    <xf numFmtId="0" fontId="21" fillId="34" borderId="16" xfId="0" applyFont="1" applyFill="1" applyBorder="1" applyAlignment="1">
      <alignment horizontal="center" vertical="center" wrapText="1"/>
    </xf>
    <xf numFmtId="0" fontId="21" fillId="34" borderId="18" xfId="0" applyFont="1" applyFill="1" applyBorder="1" applyAlignment="1">
      <alignment horizontal="center" vertical="center" wrapText="1"/>
    </xf>
    <xf numFmtId="4" fontId="21" fillId="34" borderId="1" xfId="0" applyNumberFormat="1" applyFont="1" applyFill="1" applyBorder="1" applyAlignment="1">
      <alignment horizontal="center" vertical="center" wrapText="1"/>
    </xf>
    <xf numFmtId="4" fontId="21" fillId="34" borderId="12" xfId="0" applyNumberFormat="1" applyFont="1" applyFill="1" applyBorder="1" applyAlignment="1">
      <alignment horizontal="center" vertical="center" wrapText="1"/>
    </xf>
    <xf numFmtId="0" fontId="21" fillId="34" borderId="14" xfId="0" applyFont="1" applyFill="1" applyBorder="1" applyAlignment="1">
      <alignment horizontal="center" vertical="center" wrapText="1"/>
    </xf>
    <xf numFmtId="0" fontId="21" fillId="34" borderId="19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/>
    </xf>
  </cellXfs>
  <cellStyles count="46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45" builtinId="3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468841</xdr:colOff>
      <xdr:row>99</xdr:row>
      <xdr:rowOff>114300</xdr:rowOff>
    </xdr:from>
    <xdr:to>
      <xdr:col>10</xdr:col>
      <xdr:colOff>1208739</xdr:colOff>
      <xdr:row>138</xdr:row>
      <xdr:rowOff>0</xdr:rowOff>
    </xdr:to>
    <xdr:pic>
      <xdr:nvPicPr>
        <xdr:cNvPr id="26" name="Imagen 23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269691" y="2381250"/>
          <a:ext cx="7302623" cy="7315200"/>
        </a:xfrm>
        <a:prstGeom prst="rect">
          <a:avLst/>
        </a:prstGeom>
      </xdr:spPr>
    </xdr:pic>
    <xdr:clientData/>
  </xdr:twoCellAnchor>
  <xdr:twoCellAnchor editAs="oneCell">
    <xdr:from>
      <xdr:col>13</xdr:col>
      <xdr:colOff>1162050</xdr:colOff>
      <xdr:row>94</xdr:row>
      <xdr:rowOff>66675</xdr:rowOff>
    </xdr:from>
    <xdr:to>
      <xdr:col>14</xdr:col>
      <xdr:colOff>1570651</xdr:colOff>
      <xdr:row>105</xdr:row>
      <xdr:rowOff>77930</xdr:rowOff>
    </xdr:to>
    <xdr:pic>
      <xdr:nvPicPr>
        <xdr:cNvPr id="29" name="Imagen 23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583275" y="1200150"/>
          <a:ext cx="2104051" cy="2106755"/>
        </a:xfrm>
        <a:prstGeom prst="rect">
          <a:avLst/>
        </a:prstGeom>
      </xdr:spPr>
    </xdr:pic>
    <xdr:clientData/>
  </xdr:twoCellAnchor>
  <xdr:twoCellAnchor editAs="oneCell">
    <xdr:from>
      <xdr:col>7</xdr:col>
      <xdr:colOff>122093</xdr:colOff>
      <xdr:row>97</xdr:row>
      <xdr:rowOff>66675</xdr:rowOff>
    </xdr:from>
    <xdr:to>
      <xdr:col>10</xdr:col>
      <xdr:colOff>476250</xdr:colOff>
      <xdr:row>135</xdr:row>
      <xdr:rowOff>145473</xdr:rowOff>
    </xdr:to>
    <xdr:pic>
      <xdr:nvPicPr>
        <xdr:cNvPr id="33" name="Imagen 23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7637318" y="1952625"/>
          <a:ext cx="6202507" cy="7317798"/>
        </a:xfrm>
        <a:prstGeom prst="rect">
          <a:avLst/>
        </a:prstGeom>
      </xdr:spPr>
    </xdr:pic>
    <xdr:clientData/>
  </xdr:twoCellAnchor>
  <xdr:twoCellAnchor editAs="oneCell">
    <xdr:from>
      <xdr:col>13</xdr:col>
      <xdr:colOff>1362075</xdr:colOff>
      <xdr:row>92</xdr:row>
      <xdr:rowOff>85725</xdr:rowOff>
    </xdr:from>
    <xdr:to>
      <xdr:col>18</xdr:col>
      <xdr:colOff>117236</xdr:colOff>
      <xdr:row>130</xdr:row>
      <xdr:rowOff>161926</xdr:rowOff>
    </xdr:to>
    <xdr:pic>
      <xdr:nvPicPr>
        <xdr:cNvPr id="20" name="Imagen 23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8783300" y="838200"/>
          <a:ext cx="7946786" cy="7315201"/>
        </a:xfrm>
        <a:prstGeom prst="rect">
          <a:avLst/>
        </a:prstGeom>
      </xdr:spPr>
    </xdr:pic>
    <xdr:clientData/>
  </xdr:twoCellAnchor>
  <xdr:twoCellAnchor editAs="oneCell">
    <xdr:from>
      <xdr:col>8</xdr:col>
      <xdr:colOff>1876424</xdr:colOff>
      <xdr:row>1</xdr:row>
      <xdr:rowOff>123825</xdr:rowOff>
    </xdr:from>
    <xdr:to>
      <xdr:col>9</xdr:col>
      <xdr:colOff>1562099</xdr:colOff>
      <xdr:row>8</xdr:row>
      <xdr:rowOff>133350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1824" y="390525"/>
          <a:ext cx="1704975" cy="18764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91"/>
  <sheetViews>
    <sheetView tabSelected="1" view="pageBreakPreview" topLeftCell="B1" zoomScale="25" zoomScaleNormal="100" zoomScaleSheetLayoutView="25" workbookViewId="0">
      <selection activeCell="E32" sqref="E32"/>
    </sheetView>
  </sheetViews>
  <sheetFormatPr baseColWidth="10" defaultColWidth="9.140625" defaultRowHeight="15" x14ac:dyDescent="0.25"/>
  <cols>
    <col min="1" max="1" width="9.140625" style="2" hidden="1" customWidth="1"/>
    <col min="2" max="2" width="12" style="17" customWidth="1"/>
    <col min="3" max="3" width="40.7109375" style="2" customWidth="1"/>
    <col min="4" max="4" width="41.140625" style="2" customWidth="1"/>
    <col min="5" max="5" width="44.42578125" style="2" customWidth="1"/>
    <col min="6" max="7" width="10.7109375" style="5" customWidth="1"/>
    <col min="8" max="8" width="31" style="3" customWidth="1"/>
    <col min="9" max="9" width="30" style="2" customWidth="1"/>
    <col min="10" max="10" width="26.5703125" style="2" customWidth="1"/>
    <col min="11" max="11" width="27" style="2" customWidth="1"/>
    <col min="12" max="12" width="28.140625" style="4" customWidth="1"/>
    <col min="13" max="13" width="26.42578125" style="2" customWidth="1"/>
    <col min="14" max="14" width="25.28515625" style="2" customWidth="1"/>
    <col min="15" max="15" width="32.140625" style="2" customWidth="1"/>
    <col min="16" max="16" width="20.7109375" style="2" customWidth="1"/>
    <col min="17" max="17" width="26.42578125" style="2" customWidth="1"/>
    <col min="18" max="18" width="33.28515625" style="2" customWidth="1"/>
    <col min="19" max="20" width="12" style="2" bestFit="1" customWidth="1"/>
    <col min="21" max="16384" width="9.140625" style="2"/>
  </cols>
  <sheetData>
    <row r="1" spans="2:18" s="8" customFormat="1" ht="20.100000000000001" customHeight="1" x14ac:dyDescent="0.25">
      <c r="B1" s="7"/>
      <c r="F1" s="7"/>
      <c r="G1" s="7"/>
      <c r="H1" s="9"/>
      <c r="I1" s="7"/>
      <c r="J1" s="7"/>
      <c r="K1" s="7"/>
      <c r="L1" s="7"/>
      <c r="M1" s="7"/>
      <c r="N1" s="7"/>
      <c r="O1" s="7"/>
      <c r="P1" s="7"/>
      <c r="Q1" s="7"/>
      <c r="R1" s="7"/>
    </row>
    <row r="2" spans="2:18" s="8" customFormat="1" ht="20.100000000000001" customHeight="1" x14ac:dyDescent="0.25">
      <c r="B2" s="7"/>
      <c r="F2" s="7"/>
      <c r="G2" s="7"/>
      <c r="H2" s="9"/>
      <c r="I2" s="7"/>
      <c r="J2" s="7"/>
      <c r="K2" s="7"/>
      <c r="L2" s="7"/>
      <c r="M2" s="7"/>
      <c r="N2" s="7"/>
      <c r="O2" s="7"/>
      <c r="P2" s="7"/>
      <c r="Q2" s="7"/>
      <c r="R2" s="7"/>
    </row>
    <row r="3" spans="2:18" s="8" customFormat="1" ht="20.100000000000001" customHeight="1" x14ac:dyDescent="0.25">
      <c r="B3" s="7"/>
      <c r="F3" s="7"/>
      <c r="G3" s="7"/>
      <c r="H3" s="9"/>
      <c r="I3" s="7"/>
      <c r="J3" s="7"/>
      <c r="K3" s="7"/>
      <c r="L3" s="7"/>
      <c r="M3" s="7"/>
      <c r="N3" s="7"/>
      <c r="O3" s="7"/>
      <c r="P3" s="7"/>
      <c r="Q3" s="7"/>
      <c r="R3" s="7"/>
    </row>
    <row r="4" spans="2:18" s="8" customFormat="1" ht="20.100000000000001" customHeight="1" x14ac:dyDescent="0.25">
      <c r="B4" s="7"/>
      <c r="F4" s="7"/>
      <c r="G4" s="7"/>
      <c r="H4" s="9"/>
      <c r="I4" s="7"/>
      <c r="J4" s="7"/>
      <c r="K4" s="7"/>
      <c r="L4" s="7"/>
      <c r="M4" s="7"/>
      <c r="N4" s="7"/>
      <c r="O4" s="7"/>
      <c r="P4" s="7"/>
      <c r="Q4" s="7"/>
      <c r="R4" s="7"/>
    </row>
    <row r="5" spans="2:18" s="8" customFormat="1" ht="20.100000000000001" customHeight="1" x14ac:dyDescent="0.25">
      <c r="B5" s="7"/>
      <c r="F5" s="7"/>
      <c r="G5" s="7"/>
      <c r="H5" s="9"/>
      <c r="I5" s="7"/>
      <c r="J5" s="7"/>
      <c r="K5" s="7"/>
      <c r="L5" s="7"/>
      <c r="M5" s="7"/>
      <c r="N5" s="7"/>
      <c r="O5" s="7"/>
      <c r="P5" s="7"/>
      <c r="Q5" s="7"/>
      <c r="R5" s="7"/>
    </row>
    <row r="6" spans="2:18" s="8" customFormat="1" ht="20.100000000000001" customHeight="1" x14ac:dyDescent="0.25"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  <c r="R6" s="57"/>
    </row>
    <row r="7" spans="2:18" s="8" customFormat="1" ht="20.100000000000001" customHeight="1" x14ac:dyDescent="0.25">
      <c r="B7" s="57"/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2:18" s="8" customFormat="1" ht="20.100000000000001" customHeight="1" x14ac:dyDescent="0.25"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</row>
    <row r="9" spans="2:18" s="8" customFormat="1" ht="20.100000000000001" customHeight="1" x14ac:dyDescent="0.25">
      <c r="B9" s="58"/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  <c r="P9" s="58"/>
      <c r="Q9" s="58"/>
      <c r="R9" s="58"/>
    </row>
    <row r="10" spans="2:18" s="8" customFormat="1" ht="20.100000000000001" customHeight="1" x14ac:dyDescent="0.35">
      <c r="B10" s="59" t="s">
        <v>77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</row>
    <row r="11" spans="2:18" s="8" customFormat="1" ht="20.100000000000001" customHeight="1" x14ac:dyDescent="0.2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</row>
    <row r="12" spans="2:18" s="11" customFormat="1" ht="20.100000000000001" customHeight="1" x14ac:dyDescent="0.25">
      <c r="B12" s="61" t="s">
        <v>72</v>
      </c>
      <c r="C12" s="61"/>
      <c r="D12" s="61"/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</row>
    <row r="13" spans="2:18" s="8" customFormat="1" ht="5.25" customHeight="1" x14ac:dyDescent="0.25">
      <c r="B13" s="62"/>
      <c r="C13" s="62"/>
      <c r="D13" s="62"/>
      <c r="E13" s="63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</row>
    <row r="14" spans="2:18" s="1" customFormat="1" ht="20.100000000000001" customHeight="1" x14ac:dyDescent="0.2">
      <c r="B14" s="67" t="s">
        <v>7</v>
      </c>
      <c r="C14" s="67" t="s">
        <v>10</v>
      </c>
      <c r="D14" s="77" t="s">
        <v>22</v>
      </c>
      <c r="E14" s="22"/>
      <c r="F14" s="73" t="s">
        <v>1</v>
      </c>
      <c r="G14" s="72" t="s">
        <v>18</v>
      </c>
      <c r="H14" s="75" t="s">
        <v>71</v>
      </c>
      <c r="I14" s="67" t="s">
        <v>14</v>
      </c>
      <c r="J14" s="72" t="s">
        <v>16</v>
      </c>
      <c r="K14" s="72"/>
      <c r="L14" s="72"/>
      <c r="M14" s="72"/>
      <c r="N14" s="72"/>
      <c r="O14" s="72"/>
      <c r="P14" s="19"/>
      <c r="Q14" s="26" t="s">
        <v>0</v>
      </c>
      <c r="R14" s="67" t="s">
        <v>15</v>
      </c>
    </row>
    <row r="15" spans="2:18" s="1" customFormat="1" ht="20.100000000000001" customHeight="1" x14ac:dyDescent="0.2">
      <c r="B15" s="67"/>
      <c r="C15" s="67"/>
      <c r="D15" s="77"/>
      <c r="E15" s="24" t="s">
        <v>47</v>
      </c>
      <c r="F15" s="73"/>
      <c r="G15" s="72"/>
      <c r="H15" s="75"/>
      <c r="I15" s="67"/>
      <c r="J15" s="69" t="s">
        <v>2</v>
      </c>
      <c r="K15" s="69"/>
      <c r="L15" s="69" t="s">
        <v>11</v>
      </c>
      <c r="M15" s="71" t="s">
        <v>9</v>
      </c>
      <c r="N15" s="71"/>
      <c r="O15" s="69" t="s">
        <v>8</v>
      </c>
      <c r="P15" s="20" t="s">
        <v>48</v>
      </c>
      <c r="Q15" s="69" t="s">
        <v>12</v>
      </c>
      <c r="R15" s="67"/>
    </row>
    <row r="16" spans="2:18" s="1" customFormat="1" ht="20.100000000000001" customHeight="1" x14ac:dyDescent="0.2">
      <c r="B16" s="68"/>
      <c r="C16" s="68"/>
      <c r="D16" s="78"/>
      <c r="E16" s="23"/>
      <c r="F16" s="74"/>
      <c r="G16" s="79"/>
      <c r="H16" s="76"/>
      <c r="I16" s="68"/>
      <c r="J16" s="12" t="s">
        <v>3</v>
      </c>
      <c r="K16" s="12" t="s">
        <v>4</v>
      </c>
      <c r="L16" s="70"/>
      <c r="M16" s="12" t="s">
        <v>5</v>
      </c>
      <c r="N16" s="12" t="s">
        <v>6</v>
      </c>
      <c r="O16" s="70"/>
      <c r="P16" s="21" t="s">
        <v>21</v>
      </c>
      <c r="Q16" s="70"/>
      <c r="R16" s="68"/>
    </row>
    <row r="17" spans="2:21" s="8" customFormat="1" ht="24.95" customHeight="1" x14ac:dyDescent="0.3">
      <c r="B17" s="29" t="s">
        <v>26</v>
      </c>
      <c r="C17" s="30"/>
      <c r="D17" s="30"/>
      <c r="E17" s="31"/>
      <c r="F17" s="30"/>
      <c r="G17" s="30"/>
      <c r="H17" s="32"/>
      <c r="I17" s="32"/>
      <c r="J17" s="32"/>
      <c r="K17" s="32"/>
      <c r="L17" s="32"/>
      <c r="M17" s="32"/>
      <c r="N17" s="32"/>
      <c r="O17" s="33"/>
      <c r="P17" s="33"/>
      <c r="Q17" s="33"/>
      <c r="R17" s="33"/>
    </row>
    <row r="18" spans="2:21" s="8" customFormat="1" ht="24.75" customHeight="1" x14ac:dyDescent="0.25">
      <c r="B18" s="34">
        <v>1</v>
      </c>
      <c r="C18" s="35" t="s">
        <v>43</v>
      </c>
      <c r="D18" s="36" t="s">
        <v>24</v>
      </c>
      <c r="E18" s="36" t="s">
        <v>26</v>
      </c>
      <c r="F18" s="34" t="s">
        <v>13</v>
      </c>
      <c r="G18" s="34" t="s">
        <v>20</v>
      </c>
      <c r="H18" s="37">
        <v>31500</v>
      </c>
      <c r="I18" s="38"/>
      <c r="J18" s="37">
        <f>H18*2.87%</f>
        <v>904.05</v>
      </c>
      <c r="K18" s="37">
        <f>H18*7.1%</f>
        <v>2236.5</v>
      </c>
      <c r="L18" s="37">
        <f>H18*1.15%</f>
        <v>362.25</v>
      </c>
      <c r="M18" s="37">
        <f>H18*3.04%</f>
        <v>957.6</v>
      </c>
      <c r="N18" s="37">
        <f>H18*7.09%</f>
        <v>2233.35</v>
      </c>
      <c r="O18" s="37">
        <f>J18+K18+L18+M18+N18</f>
        <v>6693.75</v>
      </c>
      <c r="P18" s="37">
        <v>25</v>
      </c>
      <c r="Q18" s="37">
        <f>I18+J18+M18+P18</f>
        <v>1886.65</v>
      </c>
      <c r="R18" s="37">
        <f>H18-Q18</f>
        <v>29613.35</v>
      </c>
      <c r="T18" s="25"/>
    </row>
    <row r="19" spans="2:21" s="8" customFormat="1" ht="24.95" customHeight="1" x14ac:dyDescent="0.25">
      <c r="B19" s="34">
        <v>2</v>
      </c>
      <c r="C19" s="35" t="s">
        <v>42</v>
      </c>
      <c r="D19" s="36" t="s">
        <v>45</v>
      </c>
      <c r="E19" s="36" t="s">
        <v>26</v>
      </c>
      <c r="F19" s="34" t="s">
        <v>13</v>
      </c>
      <c r="G19" s="34" t="s">
        <v>19</v>
      </c>
      <c r="H19" s="37">
        <v>45000</v>
      </c>
      <c r="I19" s="38">
        <v>1148.33</v>
      </c>
      <c r="J19" s="37">
        <f t="shared" ref="J19" si="0">H19*2.87%</f>
        <v>1291.5</v>
      </c>
      <c r="K19" s="37">
        <f t="shared" ref="K19" si="1">H19*7.1%</f>
        <v>3195</v>
      </c>
      <c r="L19" s="37">
        <f>H19*1.15%</f>
        <v>517.5</v>
      </c>
      <c r="M19" s="37">
        <f t="shared" ref="M19" si="2">H19*3.04%</f>
        <v>1368</v>
      </c>
      <c r="N19" s="37">
        <f t="shared" ref="N19" si="3">H19*7.09%</f>
        <v>3190.5</v>
      </c>
      <c r="O19" s="37">
        <f t="shared" ref="O19" si="4">J19+K19+L19+M19+N19</f>
        <v>9562.5</v>
      </c>
      <c r="P19" s="37">
        <v>25</v>
      </c>
      <c r="Q19" s="37">
        <f t="shared" ref="Q19" si="5">I19+J19+M19+P19</f>
        <v>3832.83</v>
      </c>
      <c r="R19" s="37">
        <f t="shared" ref="R19" si="6">H19-Q19</f>
        <v>41167.17</v>
      </c>
      <c r="T19" s="25"/>
    </row>
    <row r="20" spans="2:21" s="8" customFormat="1" ht="24.95" customHeight="1" x14ac:dyDescent="0.25">
      <c r="B20" s="34">
        <v>3</v>
      </c>
      <c r="C20" s="35" t="s">
        <v>44</v>
      </c>
      <c r="D20" s="36" t="s">
        <v>46</v>
      </c>
      <c r="E20" s="36" t="s">
        <v>26</v>
      </c>
      <c r="F20" s="34" t="s">
        <v>13</v>
      </c>
      <c r="G20" s="34" t="s">
        <v>19</v>
      </c>
      <c r="H20" s="37">
        <v>25000</v>
      </c>
      <c r="I20" s="38"/>
      <c r="J20" s="37">
        <f t="shared" ref="J20" si="7">H20*2.87%</f>
        <v>717.5</v>
      </c>
      <c r="K20" s="37">
        <f t="shared" ref="K20" si="8">H20*7.1%</f>
        <v>1775</v>
      </c>
      <c r="L20" s="37">
        <f>H20*1.15%</f>
        <v>287.5</v>
      </c>
      <c r="M20" s="37">
        <f t="shared" ref="M20" si="9">H20*3.04%</f>
        <v>760</v>
      </c>
      <c r="N20" s="37">
        <f t="shared" ref="N20" si="10">H20*7.09%</f>
        <v>1772.5</v>
      </c>
      <c r="O20" s="37">
        <f t="shared" ref="O20" si="11">J20+K20+L20+M20+N20</f>
        <v>5312.5</v>
      </c>
      <c r="P20" s="37">
        <v>25</v>
      </c>
      <c r="Q20" s="37">
        <f t="shared" ref="Q20" si="12">I20+J20+M20+P20</f>
        <v>1502.5</v>
      </c>
      <c r="R20" s="37">
        <f t="shared" ref="R20" si="13">H20-Q20</f>
        <v>23497.5</v>
      </c>
      <c r="T20" s="25"/>
    </row>
    <row r="21" spans="2:21" s="16" customFormat="1" ht="24.95" customHeight="1" x14ac:dyDescent="0.3">
      <c r="B21" s="39" t="s">
        <v>27</v>
      </c>
      <c r="C21" s="30"/>
      <c r="D21" s="30"/>
      <c r="E21" s="30"/>
      <c r="F21" s="30"/>
      <c r="G21" s="30"/>
      <c r="H21" s="32"/>
      <c r="I21" s="32"/>
      <c r="J21" s="32"/>
      <c r="K21" s="32"/>
      <c r="L21" s="32"/>
      <c r="M21" s="32"/>
      <c r="N21" s="32"/>
      <c r="O21" s="33"/>
      <c r="P21" s="33"/>
      <c r="Q21" s="33"/>
      <c r="R21" s="33"/>
      <c r="S21" s="8"/>
      <c r="T21" s="25"/>
      <c r="U21" s="8"/>
    </row>
    <row r="22" spans="2:21" s="16" customFormat="1" ht="24.95" customHeight="1" x14ac:dyDescent="0.25">
      <c r="B22" s="34">
        <v>4</v>
      </c>
      <c r="C22" s="35" t="s">
        <v>69</v>
      </c>
      <c r="D22" s="36" t="s">
        <v>29</v>
      </c>
      <c r="E22" s="36" t="s">
        <v>30</v>
      </c>
      <c r="F22" s="34" t="s">
        <v>13</v>
      </c>
      <c r="G22" s="34" t="s">
        <v>19</v>
      </c>
      <c r="H22" s="37">
        <v>100000</v>
      </c>
      <c r="I22" s="37">
        <v>12105.44</v>
      </c>
      <c r="J22" s="37">
        <f>H22*2.87%</f>
        <v>2870</v>
      </c>
      <c r="K22" s="37">
        <f>H22*7.1%</f>
        <v>7100</v>
      </c>
      <c r="L22" s="37">
        <v>977.5</v>
      </c>
      <c r="M22" s="37">
        <f>H22*3.04%</f>
        <v>3040</v>
      </c>
      <c r="N22" s="37">
        <f>H22*7.09%</f>
        <v>7090</v>
      </c>
      <c r="O22" s="37">
        <f>J22+K22+L22+M22+N22</f>
        <v>21077.5</v>
      </c>
      <c r="P22" s="37">
        <v>25</v>
      </c>
      <c r="Q22" s="37">
        <f>I22+J22+M22+P22</f>
        <v>18040.439999999999</v>
      </c>
      <c r="R22" s="37">
        <f>H22-Q22</f>
        <v>81959.56</v>
      </c>
      <c r="S22" s="8"/>
      <c r="T22" s="25"/>
      <c r="U22" s="8"/>
    </row>
    <row r="23" spans="2:21" s="8" customFormat="1" ht="24.95" customHeight="1" x14ac:dyDescent="0.25">
      <c r="B23" s="34">
        <v>5</v>
      </c>
      <c r="C23" s="35" t="s">
        <v>68</v>
      </c>
      <c r="D23" s="36" t="s">
        <v>25</v>
      </c>
      <c r="E23" s="36" t="s">
        <v>30</v>
      </c>
      <c r="F23" s="34" t="s">
        <v>13</v>
      </c>
      <c r="G23" s="34" t="s">
        <v>20</v>
      </c>
      <c r="H23" s="37">
        <v>35000</v>
      </c>
      <c r="I23" s="37"/>
      <c r="J23" s="37">
        <f>H23*2.87%</f>
        <v>1004.5</v>
      </c>
      <c r="K23" s="37">
        <f>H23*7.1%</f>
        <v>2485</v>
      </c>
      <c r="L23" s="37">
        <v>402.5</v>
      </c>
      <c r="M23" s="37">
        <f>H23*3.04%</f>
        <v>1064</v>
      </c>
      <c r="N23" s="37">
        <f>H23*7.09%</f>
        <v>2481.5</v>
      </c>
      <c r="O23" s="37">
        <f>J23+K23+L23+M23+N23</f>
        <v>7437.5</v>
      </c>
      <c r="P23" s="37">
        <v>25</v>
      </c>
      <c r="Q23" s="37">
        <f>I23+J23+M23+P23</f>
        <v>2093.5</v>
      </c>
      <c r="R23" s="37">
        <f>H23-Q23</f>
        <v>32906.5</v>
      </c>
      <c r="T23" s="25"/>
    </row>
    <row r="24" spans="2:21" s="14" customFormat="1" ht="24.95" customHeight="1" x14ac:dyDescent="0.3">
      <c r="B24" s="29" t="s">
        <v>28</v>
      </c>
      <c r="C24" s="30"/>
      <c r="D24" s="30"/>
      <c r="E24" s="30"/>
      <c r="F24" s="30"/>
      <c r="G24" s="30"/>
      <c r="H24" s="32"/>
      <c r="I24" s="32"/>
      <c r="J24" s="32"/>
      <c r="K24" s="32"/>
      <c r="L24" s="32"/>
      <c r="M24" s="32"/>
      <c r="N24" s="32"/>
      <c r="O24" s="33"/>
      <c r="P24" s="33"/>
      <c r="Q24" s="33"/>
      <c r="R24" s="33"/>
      <c r="S24" s="8"/>
      <c r="T24" s="25"/>
      <c r="U24" s="8"/>
    </row>
    <row r="25" spans="2:21" s="8" customFormat="1" ht="24.95" customHeight="1" x14ac:dyDescent="0.25">
      <c r="B25" s="34">
        <v>6</v>
      </c>
      <c r="C25" s="35" t="s">
        <v>31</v>
      </c>
      <c r="D25" s="36" t="s">
        <v>23</v>
      </c>
      <c r="E25" s="36" t="s">
        <v>32</v>
      </c>
      <c r="F25" s="34" t="s">
        <v>13</v>
      </c>
      <c r="G25" s="34" t="s">
        <v>19</v>
      </c>
      <c r="H25" s="37">
        <v>60000</v>
      </c>
      <c r="I25" s="37">
        <v>3486.65</v>
      </c>
      <c r="J25" s="37">
        <f t="shared" ref="J25" si="14">H25*2.87%</f>
        <v>1722</v>
      </c>
      <c r="K25" s="37">
        <f t="shared" ref="K25" si="15">H25*7.1%</f>
        <v>4260</v>
      </c>
      <c r="L25" s="37">
        <v>690</v>
      </c>
      <c r="M25" s="37">
        <f t="shared" ref="M25" si="16">H25*3.04%</f>
        <v>1824</v>
      </c>
      <c r="N25" s="37">
        <f>H25*7.09%</f>
        <v>4254</v>
      </c>
      <c r="O25" s="37">
        <f t="shared" ref="O25" si="17">J25+K25+L25+M25+N25</f>
        <v>12750</v>
      </c>
      <c r="P25" s="37">
        <v>25</v>
      </c>
      <c r="Q25" s="37">
        <f t="shared" ref="Q25" si="18">I25+J25+M25+P25</f>
        <v>7057.65</v>
      </c>
      <c r="R25" s="37">
        <f t="shared" ref="R25" si="19">H25-Q25</f>
        <v>52942.35</v>
      </c>
      <c r="T25" s="25"/>
    </row>
    <row r="26" spans="2:21" s="8" customFormat="1" ht="24.95" customHeight="1" x14ac:dyDescent="0.25">
      <c r="B26" s="34">
        <v>7</v>
      </c>
      <c r="C26" s="35" t="s">
        <v>70</v>
      </c>
      <c r="D26" s="47" t="s">
        <v>74</v>
      </c>
      <c r="E26" s="36" t="s">
        <v>32</v>
      </c>
      <c r="F26" s="34" t="s">
        <v>13</v>
      </c>
      <c r="G26" s="34" t="s">
        <v>19</v>
      </c>
      <c r="H26" s="37">
        <v>60000</v>
      </c>
      <c r="I26" s="37">
        <v>3486.65</v>
      </c>
      <c r="J26" s="37">
        <f t="shared" ref="J26:J30" si="20">H26*2.87%</f>
        <v>1722</v>
      </c>
      <c r="K26" s="37">
        <f t="shared" ref="K26:K30" si="21">H26*7.1%</f>
        <v>4260</v>
      </c>
      <c r="L26" s="37">
        <v>690</v>
      </c>
      <c r="M26" s="37">
        <f t="shared" ref="M26:M30" si="22">H26*3.04%</f>
        <v>1824</v>
      </c>
      <c r="N26" s="37">
        <f>H26*7.09%</f>
        <v>4254</v>
      </c>
      <c r="O26" s="37">
        <f t="shared" ref="O26:O30" si="23">J26+K26+L26+M26+N26</f>
        <v>12750</v>
      </c>
      <c r="P26" s="37">
        <v>25</v>
      </c>
      <c r="Q26" s="37">
        <f t="shared" ref="Q26:Q30" si="24">I26+J26+M26+P26</f>
        <v>7057.65</v>
      </c>
      <c r="R26" s="37">
        <f t="shared" ref="R26:R30" si="25">H26-Q26</f>
        <v>52942.35</v>
      </c>
      <c r="T26" s="25"/>
    </row>
    <row r="27" spans="2:21" s="8" customFormat="1" ht="35.25" customHeight="1" x14ac:dyDescent="0.25">
      <c r="B27" s="34">
        <v>8</v>
      </c>
      <c r="C27" s="35" t="s">
        <v>33</v>
      </c>
      <c r="D27" s="36" t="s">
        <v>34</v>
      </c>
      <c r="E27" s="40" t="s">
        <v>32</v>
      </c>
      <c r="F27" s="34" t="s">
        <v>13</v>
      </c>
      <c r="G27" s="34" t="s">
        <v>19</v>
      </c>
      <c r="H27" s="37">
        <v>40000</v>
      </c>
      <c r="I27" s="37">
        <v>442.65</v>
      </c>
      <c r="J27" s="37">
        <f t="shared" si="20"/>
        <v>1148</v>
      </c>
      <c r="K27" s="37">
        <f t="shared" si="21"/>
        <v>2840</v>
      </c>
      <c r="L27" s="37">
        <f t="shared" ref="L27:L34" si="26">H27*1.15%</f>
        <v>460</v>
      </c>
      <c r="M27" s="37">
        <f t="shared" si="22"/>
        <v>1216</v>
      </c>
      <c r="N27" s="37">
        <f>H27*7.09%</f>
        <v>2836</v>
      </c>
      <c r="O27" s="37">
        <f t="shared" si="23"/>
        <v>8500</v>
      </c>
      <c r="P27" s="37">
        <v>25</v>
      </c>
      <c r="Q27" s="37">
        <f t="shared" si="24"/>
        <v>2831.65</v>
      </c>
      <c r="R27" s="37">
        <f t="shared" si="25"/>
        <v>37168.35</v>
      </c>
      <c r="T27" s="25"/>
    </row>
    <row r="28" spans="2:21" s="8" customFormat="1" ht="33" customHeight="1" x14ac:dyDescent="0.25">
      <c r="B28" s="41">
        <v>9</v>
      </c>
      <c r="C28" s="35" t="s">
        <v>35</v>
      </c>
      <c r="D28" s="36" t="s">
        <v>36</v>
      </c>
      <c r="E28" s="42" t="s">
        <v>32</v>
      </c>
      <c r="F28" s="34" t="s">
        <v>13</v>
      </c>
      <c r="G28" s="34" t="s">
        <v>19</v>
      </c>
      <c r="H28" s="43">
        <v>35000</v>
      </c>
      <c r="I28" s="43"/>
      <c r="J28" s="37">
        <f t="shared" si="20"/>
        <v>1004.5</v>
      </c>
      <c r="K28" s="37">
        <f t="shared" si="21"/>
        <v>2485</v>
      </c>
      <c r="L28" s="37">
        <f t="shared" si="26"/>
        <v>402.5</v>
      </c>
      <c r="M28" s="37">
        <f t="shared" si="22"/>
        <v>1064</v>
      </c>
      <c r="N28" s="37">
        <f>H28*7.09%</f>
        <v>2481.5</v>
      </c>
      <c r="O28" s="37">
        <f t="shared" si="23"/>
        <v>7437.5</v>
      </c>
      <c r="P28" s="37">
        <v>25</v>
      </c>
      <c r="Q28" s="37">
        <f t="shared" si="24"/>
        <v>2093.5</v>
      </c>
      <c r="R28" s="37">
        <f t="shared" si="25"/>
        <v>32906.5</v>
      </c>
      <c r="T28" s="25"/>
    </row>
    <row r="29" spans="2:21" s="8" customFormat="1" ht="36" customHeight="1" x14ac:dyDescent="0.25">
      <c r="B29" s="34">
        <v>10</v>
      </c>
      <c r="C29" s="35" t="s">
        <v>37</v>
      </c>
      <c r="D29" s="36" t="s">
        <v>38</v>
      </c>
      <c r="E29" s="40" t="s">
        <v>32</v>
      </c>
      <c r="F29" s="34" t="s">
        <v>13</v>
      </c>
      <c r="G29" s="34" t="s">
        <v>19</v>
      </c>
      <c r="H29" s="37">
        <v>25000</v>
      </c>
      <c r="I29" s="37"/>
      <c r="J29" s="37">
        <f t="shared" si="20"/>
        <v>717.5</v>
      </c>
      <c r="K29" s="37">
        <f t="shared" si="21"/>
        <v>1775</v>
      </c>
      <c r="L29" s="37">
        <f t="shared" si="26"/>
        <v>287.5</v>
      </c>
      <c r="M29" s="37">
        <f t="shared" si="22"/>
        <v>760</v>
      </c>
      <c r="N29" s="37">
        <f>H29*7.09%</f>
        <v>1772.5</v>
      </c>
      <c r="O29" s="37">
        <f t="shared" si="23"/>
        <v>5312.5</v>
      </c>
      <c r="P29" s="37">
        <v>25</v>
      </c>
      <c r="Q29" s="37">
        <f t="shared" si="24"/>
        <v>1502.5</v>
      </c>
      <c r="R29" s="37">
        <f t="shared" si="25"/>
        <v>23497.5</v>
      </c>
      <c r="T29" s="25"/>
    </row>
    <row r="30" spans="2:21" s="8" customFormat="1" ht="24.95" customHeight="1" x14ac:dyDescent="0.25">
      <c r="B30" s="34">
        <v>11</v>
      </c>
      <c r="C30" s="35" t="s">
        <v>40</v>
      </c>
      <c r="D30" s="36" t="s">
        <v>39</v>
      </c>
      <c r="E30" s="36" t="s">
        <v>41</v>
      </c>
      <c r="F30" s="34" t="s">
        <v>13</v>
      </c>
      <c r="G30" s="34" t="s">
        <v>20</v>
      </c>
      <c r="H30" s="37">
        <v>30000</v>
      </c>
      <c r="I30" s="37"/>
      <c r="J30" s="37">
        <f t="shared" si="20"/>
        <v>861</v>
      </c>
      <c r="K30" s="37">
        <f t="shared" si="21"/>
        <v>2130</v>
      </c>
      <c r="L30" s="37">
        <f t="shared" si="26"/>
        <v>345</v>
      </c>
      <c r="M30" s="37">
        <f t="shared" si="22"/>
        <v>912</v>
      </c>
      <c r="N30" s="37">
        <f t="shared" ref="N30:N34" si="27">H30*7.09%</f>
        <v>2127</v>
      </c>
      <c r="O30" s="37">
        <f t="shared" si="23"/>
        <v>6375</v>
      </c>
      <c r="P30" s="37">
        <v>25</v>
      </c>
      <c r="Q30" s="37">
        <f t="shared" si="24"/>
        <v>1798</v>
      </c>
      <c r="R30" s="37">
        <f t="shared" si="25"/>
        <v>28202</v>
      </c>
      <c r="T30" s="25"/>
    </row>
    <row r="31" spans="2:21" s="8" customFormat="1" ht="24.95" customHeight="1" x14ac:dyDescent="0.25">
      <c r="B31" s="41">
        <v>12</v>
      </c>
      <c r="C31" s="44" t="s">
        <v>49</v>
      </c>
      <c r="D31" s="45" t="s">
        <v>73</v>
      </c>
      <c r="E31" s="36" t="s">
        <v>32</v>
      </c>
      <c r="F31" s="34" t="s">
        <v>13</v>
      </c>
      <c r="G31" s="34" t="s">
        <v>20</v>
      </c>
      <c r="H31" s="37">
        <v>25000</v>
      </c>
      <c r="I31" s="37"/>
      <c r="J31" s="37">
        <f>H31*2.87%</f>
        <v>717.5</v>
      </c>
      <c r="K31" s="37">
        <f>H31*7.1%</f>
        <v>1775</v>
      </c>
      <c r="L31" s="37">
        <f t="shared" si="26"/>
        <v>287.5</v>
      </c>
      <c r="M31" s="37">
        <f>H31*3.04%</f>
        <v>760</v>
      </c>
      <c r="N31" s="37">
        <f t="shared" si="27"/>
        <v>1772.5</v>
      </c>
      <c r="O31" s="37">
        <f>J31+K31+L31+M31+N31</f>
        <v>5312.5</v>
      </c>
      <c r="P31" s="37">
        <v>25</v>
      </c>
      <c r="Q31" s="37">
        <f>I31+J31+M31+P31</f>
        <v>1502.5</v>
      </c>
      <c r="R31" s="37">
        <f>H31-Q31</f>
        <v>23497.5</v>
      </c>
      <c r="T31" s="25"/>
    </row>
    <row r="32" spans="2:21" s="15" customFormat="1" ht="24.95" customHeight="1" x14ac:dyDescent="0.25">
      <c r="B32" s="41">
        <v>13</v>
      </c>
      <c r="C32" s="35" t="s">
        <v>51</v>
      </c>
      <c r="D32" s="36" t="s">
        <v>50</v>
      </c>
      <c r="E32" s="36" t="s">
        <v>32</v>
      </c>
      <c r="F32" s="34" t="s">
        <v>13</v>
      </c>
      <c r="G32" s="34" t="s">
        <v>20</v>
      </c>
      <c r="H32" s="37">
        <v>24000</v>
      </c>
      <c r="I32" s="37"/>
      <c r="J32" s="37">
        <f>H32*2.87%</f>
        <v>688.8</v>
      </c>
      <c r="K32" s="37">
        <f>H32*7.1%</f>
        <v>1704</v>
      </c>
      <c r="L32" s="37">
        <f t="shared" si="26"/>
        <v>276</v>
      </c>
      <c r="M32" s="37">
        <f>H32*3.04%</f>
        <v>729.6</v>
      </c>
      <c r="N32" s="37">
        <f t="shared" si="27"/>
        <v>1701.6</v>
      </c>
      <c r="O32" s="37">
        <f>J32+K32+L32+M32+N32</f>
        <v>5100</v>
      </c>
      <c r="P32" s="37">
        <v>25</v>
      </c>
      <c r="Q32" s="37">
        <f>I32+J32+M32+P32</f>
        <v>1443.4</v>
      </c>
      <c r="R32" s="37">
        <f>H32-Q32</f>
        <v>22556.6</v>
      </c>
      <c r="S32" s="8"/>
      <c r="T32" s="25"/>
      <c r="U32" s="8"/>
    </row>
    <row r="33" spans="2:21" s="15" customFormat="1" ht="24.95" customHeight="1" x14ac:dyDescent="0.25">
      <c r="B33" s="41">
        <v>14</v>
      </c>
      <c r="C33" s="35" t="s">
        <v>52</v>
      </c>
      <c r="D33" s="36" t="s">
        <v>53</v>
      </c>
      <c r="E33" s="36" t="s">
        <v>32</v>
      </c>
      <c r="F33" s="34" t="s">
        <v>13</v>
      </c>
      <c r="G33" s="34" t="s">
        <v>19</v>
      </c>
      <c r="H33" s="37">
        <v>24000</v>
      </c>
      <c r="I33" s="37"/>
      <c r="J33" s="37">
        <f>H33*2.87%</f>
        <v>688.8</v>
      </c>
      <c r="K33" s="37">
        <f>H33*7.1%</f>
        <v>1704</v>
      </c>
      <c r="L33" s="37">
        <f t="shared" si="26"/>
        <v>276</v>
      </c>
      <c r="M33" s="37">
        <f>H33*3.04%</f>
        <v>729.6</v>
      </c>
      <c r="N33" s="37">
        <f t="shared" si="27"/>
        <v>1701.6</v>
      </c>
      <c r="O33" s="37">
        <f>J33+K33+L33+M33+N33</f>
        <v>5100</v>
      </c>
      <c r="P33" s="37">
        <v>25</v>
      </c>
      <c r="Q33" s="37">
        <f>I33+J33+M33+P33</f>
        <v>1443.4</v>
      </c>
      <c r="R33" s="37">
        <f>H33-Q33</f>
        <v>22556.6</v>
      </c>
      <c r="S33" s="8"/>
      <c r="T33" s="25"/>
      <c r="U33" s="8"/>
    </row>
    <row r="34" spans="2:21" s="15" customFormat="1" ht="24.95" customHeight="1" x14ac:dyDescent="0.25">
      <c r="B34" s="41">
        <v>15</v>
      </c>
      <c r="C34" s="35" t="s">
        <v>54</v>
      </c>
      <c r="D34" s="36" t="s">
        <v>50</v>
      </c>
      <c r="E34" s="36" t="s">
        <v>32</v>
      </c>
      <c r="F34" s="34" t="s">
        <v>13</v>
      </c>
      <c r="G34" s="34" t="s">
        <v>20</v>
      </c>
      <c r="H34" s="37">
        <v>24000</v>
      </c>
      <c r="I34" s="37"/>
      <c r="J34" s="37">
        <f>H34*2.87%</f>
        <v>688.8</v>
      </c>
      <c r="K34" s="37">
        <f>H34*7.1%</f>
        <v>1704</v>
      </c>
      <c r="L34" s="37">
        <f t="shared" si="26"/>
        <v>276</v>
      </c>
      <c r="M34" s="37">
        <f>H34*3.04%</f>
        <v>729.6</v>
      </c>
      <c r="N34" s="37">
        <f t="shared" si="27"/>
        <v>1701.6</v>
      </c>
      <c r="O34" s="37">
        <f>J34+K34+L34+M34+N34</f>
        <v>5100</v>
      </c>
      <c r="P34" s="37">
        <v>25</v>
      </c>
      <c r="Q34" s="37">
        <f>I34+J34+M34+P34</f>
        <v>1443.4</v>
      </c>
      <c r="R34" s="37">
        <f>H34-Q34</f>
        <v>22556.6</v>
      </c>
      <c r="S34" s="8"/>
      <c r="T34" s="25"/>
      <c r="U34" s="8"/>
    </row>
    <row r="35" spans="2:21" s="15" customFormat="1" ht="24.95" customHeight="1" x14ac:dyDescent="0.3">
      <c r="B35" s="29" t="s">
        <v>55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8"/>
      <c r="T35" s="25"/>
      <c r="U35" s="8"/>
    </row>
    <row r="36" spans="2:21" s="15" customFormat="1" ht="24.95" customHeight="1" x14ac:dyDescent="0.25">
      <c r="B36" s="34">
        <v>16</v>
      </c>
      <c r="C36" s="46" t="s">
        <v>56</v>
      </c>
      <c r="D36" s="47" t="s">
        <v>58</v>
      </c>
      <c r="E36" s="47" t="s">
        <v>55</v>
      </c>
      <c r="F36" s="48" t="s">
        <v>13</v>
      </c>
      <c r="G36" s="34" t="s">
        <v>19</v>
      </c>
      <c r="H36" s="49">
        <v>100000</v>
      </c>
      <c r="I36" s="49">
        <v>12105.44</v>
      </c>
      <c r="J36" s="37">
        <f>H36*2.87%</f>
        <v>2870</v>
      </c>
      <c r="K36" s="37">
        <f>H36*7.1%</f>
        <v>7100</v>
      </c>
      <c r="L36" s="37">
        <f>H36*1.15%</f>
        <v>1150</v>
      </c>
      <c r="M36" s="37">
        <f>H36*3.04%</f>
        <v>3040</v>
      </c>
      <c r="N36" s="37">
        <f>H36*7.09%</f>
        <v>7090</v>
      </c>
      <c r="O36" s="37">
        <f>J36+K36+L36+M36+N36</f>
        <v>21250</v>
      </c>
      <c r="P36" s="37">
        <v>25</v>
      </c>
      <c r="Q36" s="37">
        <f>I36+J36+M36+P36</f>
        <v>18040.439999999999</v>
      </c>
      <c r="R36" s="37">
        <f>H36-Q36</f>
        <v>81959.56</v>
      </c>
      <c r="S36" s="8"/>
      <c r="T36" s="25"/>
      <c r="U36" s="8"/>
    </row>
    <row r="37" spans="2:21" s="15" customFormat="1" ht="24.95" customHeight="1" x14ac:dyDescent="0.25">
      <c r="B37" s="34">
        <v>17</v>
      </c>
      <c r="C37" s="46" t="s">
        <v>57</v>
      </c>
      <c r="D37" s="47" t="s">
        <v>25</v>
      </c>
      <c r="E37" s="47" t="s">
        <v>55</v>
      </c>
      <c r="F37" s="48" t="s">
        <v>13</v>
      </c>
      <c r="G37" s="48" t="s">
        <v>20</v>
      </c>
      <c r="H37" s="49">
        <v>35000</v>
      </c>
      <c r="I37" s="49"/>
      <c r="J37" s="37">
        <f>H37*2.87%</f>
        <v>1004.5</v>
      </c>
      <c r="K37" s="37">
        <f>H37*7.1%</f>
        <v>2485</v>
      </c>
      <c r="L37" s="37">
        <f>H37*1.15%</f>
        <v>402.5</v>
      </c>
      <c r="M37" s="37">
        <f>H37*3.04%</f>
        <v>1064</v>
      </c>
      <c r="N37" s="37">
        <f>H37*7.09%</f>
        <v>2481.5</v>
      </c>
      <c r="O37" s="37">
        <f>J37+K37+L37+M37+N37</f>
        <v>7437.5</v>
      </c>
      <c r="P37" s="37">
        <v>25</v>
      </c>
      <c r="Q37" s="37">
        <f>I37+J37+M37+P37</f>
        <v>2093.5</v>
      </c>
      <c r="R37" s="37">
        <f>H37-Q37</f>
        <v>32906.5</v>
      </c>
      <c r="S37" s="8"/>
      <c r="T37" s="25"/>
      <c r="U37" s="8"/>
    </row>
    <row r="38" spans="2:21" s="15" customFormat="1" ht="24.95" customHeight="1" x14ac:dyDescent="0.3">
      <c r="B38" s="39" t="s">
        <v>66</v>
      </c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8"/>
      <c r="T38" s="25"/>
      <c r="U38" s="8"/>
    </row>
    <row r="39" spans="2:21" s="15" customFormat="1" ht="20.25" customHeight="1" x14ac:dyDescent="0.25">
      <c r="B39" s="50">
        <v>18</v>
      </c>
      <c r="C39" s="35" t="s">
        <v>59</v>
      </c>
      <c r="D39" s="47" t="s">
        <v>60</v>
      </c>
      <c r="E39" s="51" t="s">
        <v>67</v>
      </c>
      <c r="F39" s="48" t="s">
        <v>13</v>
      </c>
      <c r="G39" s="48" t="s">
        <v>20</v>
      </c>
      <c r="H39" s="49">
        <v>35000</v>
      </c>
      <c r="I39" s="49"/>
      <c r="J39" s="37">
        <f>H39*2.87%</f>
        <v>1004.5</v>
      </c>
      <c r="K39" s="37">
        <f>H39*7.1%</f>
        <v>2485</v>
      </c>
      <c r="L39" s="37">
        <f>H39*1.15%</f>
        <v>402.5</v>
      </c>
      <c r="M39" s="37">
        <f>H39*3.04%</f>
        <v>1064</v>
      </c>
      <c r="N39" s="37">
        <f>H39*7.09%</f>
        <v>2481.5</v>
      </c>
      <c r="O39" s="37">
        <f>J39+K39+L39+M39+N39</f>
        <v>7437.5</v>
      </c>
      <c r="P39" s="37">
        <v>25</v>
      </c>
      <c r="Q39" s="37">
        <f>I39+J39+M39+P39</f>
        <v>2093.5</v>
      </c>
      <c r="R39" s="37">
        <f>H39-Q39</f>
        <v>32906.5</v>
      </c>
      <c r="S39" s="8"/>
      <c r="T39" s="25"/>
      <c r="U39" s="8"/>
    </row>
    <row r="40" spans="2:21" s="15" customFormat="1" ht="19.5" customHeight="1" x14ac:dyDescent="0.25">
      <c r="B40" s="34">
        <v>19</v>
      </c>
      <c r="C40" s="35" t="s">
        <v>61</v>
      </c>
      <c r="D40" s="36" t="s">
        <v>60</v>
      </c>
      <c r="E40" s="51" t="s">
        <v>67</v>
      </c>
      <c r="F40" s="48" t="s">
        <v>13</v>
      </c>
      <c r="G40" s="48" t="s">
        <v>20</v>
      </c>
      <c r="H40" s="37">
        <v>35000</v>
      </c>
      <c r="I40" s="37"/>
      <c r="J40" s="37">
        <f>H40*2.87%</f>
        <v>1004.5</v>
      </c>
      <c r="K40" s="37">
        <f>H40*7.1%</f>
        <v>2485</v>
      </c>
      <c r="L40" s="37">
        <f>H40*1.15%</f>
        <v>402.5</v>
      </c>
      <c r="M40" s="37">
        <f>H40*3.04%</f>
        <v>1064</v>
      </c>
      <c r="N40" s="37">
        <f>H40*7.09%</f>
        <v>2481.5</v>
      </c>
      <c r="O40" s="37">
        <f>J40+K40+L40+M40+N40</f>
        <v>7437.5</v>
      </c>
      <c r="P40" s="37">
        <v>25</v>
      </c>
      <c r="Q40" s="37">
        <f>I40+J40+M40+P40</f>
        <v>2093.5</v>
      </c>
      <c r="R40" s="37">
        <f>H40-Q40</f>
        <v>32906.5</v>
      </c>
      <c r="S40" s="8"/>
      <c r="T40" s="25"/>
      <c r="U40" s="8"/>
    </row>
    <row r="41" spans="2:21" s="15" customFormat="1" ht="19.5" customHeight="1" x14ac:dyDescent="0.25">
      <c r="B41" s="34">
        <v>20</v>
      </c>
      <c r="C41" s="35" t="s">
        <v>62</v>
      </c>
      <c r="D41" s="36" t="s">
        <v>60</v>
      </c>
      <c r="E41" s="51" t="s">
        <v>67</v>
      </c>
      <c r="F41" s="48" t="s">
        <v>13</v>
      </c>
      <c r="G41" s="48" t="s">
        <v>19</v>
      </c>
      <c r="H41" s="37">
        <v>35000</v>
      </c>
      <c r="I41" s="37"/>
      <c r="J41" s="37">
        <f>H41*2.87%</f>
        <v>1004.5</v>
      </c>
      <c r="K41" s="37">
        <f>H41*7.1%</f>
        <v>2485</v>
      </c>
      <c r="L41" s="37">
        <f>H41*1.15%</f>
        <v>402.5</v>
      </c>
      <c r="M41" s="37">
        <f>H41*3.04%</f>
        <v>1064</v>
      </c>
      <c r="N41" s="37">
        <f>H41*7.09%</f>
        <v>2481.5</v>
      </c>
      <c r="O41" s="37">
        <f>J41+K41+L41+M41+N41</f>
        <v>7437.5</v>
      </c>
      <c r="P41" s="37">
        <v>25</v>
      </c>
      <c r="Q41" s="37">
        <f>I41+J41+M41+P41</f>
        <v>2093.5</v>
      </c>
      <c r="R41" s="37">
        <f>H41-Q41</f>
        <v>32906.5</v>
      </c>
      <c r="S41" s="8"/>
      <c r="T41" s="25"/>
      <c r="U41" s="8"/>
    </row>
    <row r="42" spans="2:21" s="15" customFormat="1" ht="24.95" customHeight="1" x14ac:dyDescent="0.3">
      <c r="B42" s="52" t="s">
        <v>63</v>
      </c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8"/>
      <c r="T42" s="25"/>
      <c r="U42" s="8"/>
    </row>
    <row r="43" spans="2:21" s="15" customFormat="1" ht="22.5" customHeight="1" x14ac:dyDescent="0.25">
      <c r="B43" s="50">
        <v>21</v>
      </c>
      <c r="C43" s="53" t="s">
        <v>64</v>
      </c>
      <c r="D43" s="54" t="s">
        <v>65</v>
      </c>
      <c r="E43" s="36" t="s">
        <v>78</v>
      </c>
      <c r="F43" s="34" t="s">
        <v>13</v>
      </c>
      <c r="G43" s="34" t="s">
        <v>20</v>
      </c>
      <c r="H43" s="37">
        <v>85000</v>
      </c>
      <c r="I43" s="37">
        <v>8577.06</v>
      </c>
      <c r="J43" s="37">
        <f>H43*2.87%</f>
        <v>2439.5</v>
      </c>
      <c r="K43" s="37">
        <f>H43*7.1%</f>
        <v>6035</v>
      </c>
      <c r="L43" s="37">
        <f>H43*1.15%</f>
        <v>977.5</v>
      </c>
      <c r="M43" s="37">
        <f>H43*3.04%</f>
        <v>2584</v>
      </c>
      <c r="N43" s="37">
        <f>H43*7.09%</f>
        <v>6026.5</v>
      </c>
      <c r="O43" s="37">
        <f>J43+K43+L43+M43+N43</f>
        <v>18062.5</v>
      </c>
      <c r="P43" s="37">
        <v>25</v>
      </c>
      <c r="Q43" s="37">
        <f>I43+J43+M43+P43</f>
        <v>13625.56</v>
      </c>
      <c r="R43" s="37">
        <f>H43-Q43</f>
        <v>71374.44</v>
      </c>
      <c r="S43" s="8"/>
      <c r="T43" s="25"/>
      <c r="U43" s="8"/>
    </row>
    <row r="44" spans="2:21" ht="24.95" customHeight="1" x14ac:dyDescent="0.25">
      <c r="B44" s="64" t="s">
        <v>17</v>
      </c>
      <c r="C44" s="64"/>
      <c r="D44" s="64"/>
      <c r="E44" s="64"/>
      <c r="F44" s="64"/>
      <c r="G44" s="65"/>
      <c r="H44" s="13">
        <f>SUM(H17:H43)</f>
        <v>908500</v>
      </c>
      <c r="I44" s="13">
        <f>SUM(I17:I43)</f>
        <v>41352.22</v>
      </c>
      <c r="J44" s="13">
        <f>SUM(J17:J43)</f>
        <v>26073.95</v>
      </c>
      <c r="K44" s="13">
        <f>SUM(K17:K43)</f>
        <v>64503.5</v>
      </c>
      <c r="L44" s="13">
        <f>SUM(L18:L43)</f>
        <v>10275.25</v>
      </c>
      <c r="M44" s="13">
        <f>SUM(M17:M43)</f>
        <v>27618.400000000001</v>
      </c>
      <c r="N44" s="13">
        <f>SUM(N17:N43)</f>
        <v>64412.65</v>
      </c>
      <c r="O44" s="13">
        <f>SUM(O17:O43)</f>
        <v>192883.75</v>
      </c>
      <c r="P44" s="13">
        <f>SUM(P17:P34)</f>
        <v>375</v>
      </c>
      <c r="Q44" s="13">
        <f>SUM(Q17:Q43)</f>
        <v>95569.57</v>
      </c>
      <c r="R44" s="13">
        <f>SUM(R17:R43)</f>
        <v>812930.43</v>
      </c>
    </row>
    <row r="45" spans="2:21" ht="24.95" customHeight="1" x14ac:dyDescent="0.25">
      <c r="B45" s="27"/>
      <c r="C45" s="27"/>
      <c r="D45" s="27"/>
      <c r="E45" s="27"/>
      <c r="F45" s="27"/>
      <c r="G45" s="27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</row>
    <row r="46" spans="2:21" ht="24.95" customHeight="1" x14ac:dyDescent="0.25">
      <c r="O46" s="6"/>
      <c r="P46" s="6"/>
      <c r="Q46" s="6"/>
      <c r="R46" s="6"/>
    </row>
    <row r="47" spans="2:21" ht="24.95" customHeight="1" x14ac:dyDescent="0.25">
      <c r="B47" s="18"/>
      <c r="O47" s="6"/>
      <c r="P47" s="6"/>
      <c r="Q47" s="6"/>
      <c r="R47" s="6"/>
    </row>
    <row r="48" spans="2:21" ht="24.95" customHeight="1" x14ac:dyDescent="0.3">
      <c r="F48" s="56" t="s">
        <v>76</v>
      </c>
      <c r="I48" s="3"/>
    </row>
    <row r="49" spans="6:6" ht="24.95" customHeight="1" x14ac:dyDescent="0.25">
      <c r="F49" s="55" t="s">
        <v>75</v>
      </c>
    </row>
    <row r="50" spans="6:6" ht="24.95" customHeight="1" x14ac:dyDescent="0.25"/>
    <row r="51" spans="6:6" ht="24.95" customHeight="1" x14ac:dyDescent="0.25"/>
    <row r="52" spans="6:6" ht="24.95" customHeight="1" x14ac:dyDescent="0.25"/>
    <row r="53" spans="6:6" ht="24.95" customHeight="1" x14ac:dyDescent="0.25"/>
    <row r="54" spans="6:6" ht="24.95" customHeight="1" x14ac:dyDescent="0.25"/>
    <row r="55" spans="6:6" ht="24.95" customHeight="1" x14ac:dyDescent="0.25"/>
    <row r="56" spans="6:6" ht="24.95" customHeight="1" x14ac:dyDescent="0.25"/>
    <row r="57" spans="6:6" ht="24.95" customHeight="1" x14ac:dyDescent="0.25"/>
    <row r="58" spans="6:6" ht="24.95" customHeight="1" x14ac:dyDescent="0.25"/>
    <row r="59" spans="6:6" ht="24.95" customHeight="1" x14ac:dyDescent="0.25"/>
    <row r="60" spans="6:6" ht="24.95" customHeight="1" x14ac:dyDescent="0.25"/>
    <row r="61" spans="6:6" ht="24.95" customHeight="1" x14ac:dyDescent="0.25"/>
    <row r="62" spans="6:6" ht="24.95" customHeight="1" x14ac:dyDescent="0.25"/>
    <row r="63" spans="6:6" ht="24.95" customHeight="1" x14ac:dyDescent="0.25"/>
    <row r="64" spans="6:6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  <row r="71" ht="24.95" customHeight="1" x14ac:dyDescent="0.25"/>
    <row r="72" ht="24.95" customHeight="1" x14ac:dyDescent="0.25"/>
    <row r="73" ht="24.95" customHeight="1" x14ac:dyDescent="0.25"/>
    <row r="74" ht="24.95" customHeight="1" x14ac:dyDescent="0.25"/>
    <row r="75" ht="24.95" customHeight="1" x14ac:dyDescent="0.25"/>
    <row r="76" ht="24.95" customHeight="1" x14ac:dyDescent="0.25"/>
    <row r="77" ht="24.95" customHeight="1" x14ac:dyDescent="0.25"/>
    <row r="78" ht="24.95" customHeight="1" x14ac:dyDescent="0.25"/>
    <row r="79" ht="24.95" customHeight="1" x14ac:dyDescent="0.25"/>
    <row r="80" ht="24.95" customHeight="1" x14ac:dyDescent="0.25"/>
    <row r="81" ht="24.95" customHeight="1" x14ac:dyDescent="0.25"/>
    <row r="82" ht="24.95" customHeight="1" x14ac:dyDescent="0.25"/>
    <row r="83" ht="24.95" customHeight="1" x14ac:dyDescent="0.25"/>
    <row r="84" ht="24.95" customHeight="1" x14ac:dyDescent="0.25"/>
    <row r="85" ht="24.95" customHeight="1" x14ac:dyDescent="0.25"/>
    <row r="86" ht="24.95" customHeight="1" x14ac:dyDescent="0.25"/>
    <row r="87" ht="24.95" customHeight="1" x14ac:dyDescent="0.25"/>
    <row r="88" ht="24.95" customHeight="1" x14ac:dyDescent="0.25"/>
    <row r="89" ht="24.95" customHeight="1" x14ac:dyDescent="0.25"/>
    <row r="90" ht="24.95" customHeight="1" x14ac:dyDescent="0.25"/>
    <row r="91" ht="24.95" customHeight="1" x14ac:dyDescent="0.25"/>
  </sheetData>
  <mergeCells count="21">
    <mergeCell ref="B44:G44"/>
    <mergeCell ref="B8:R8"/>
    <mergeCell ref="R14:R16"/>
    <mergeCell ref="J15:K15"/>
    <mergeCell ref="L15:L16"/>
    <mergeCell ref="M15:N15"/>
    <mergeCell ref="Q15:Q16"/>
    <mergeCell ref="O15:O16"/>
    <mergeCell ref="J14:O14"/>
    <mergeCell ref="F14:F16"/>
    <mergeCell ref="H14:H16"/>
    <mergeCell ref="I14:I16"/>
    <mergeCell ref="B14:B16"/>
    <mergeCell ref="C14:C16"/>
    <mergeCell ref="D14:D16"/>
    <mergeCell ref="G14:G16"/>
    <mergeCell ref="B6:R7"/>
    <mergeCell ref="B9:R9"/>
    <mergeCell ref="B10:R10"/>
    <mergeCell ref="B12:R12"/>
    <mergeCell ref="B13:R13"/>
  </mergeCells>
  <conditionalFormatting sqref="B38">
    <cfRule type="duplicateValues" dxfId="5" priority="10"/>
  </conditionalFormatting>
  <conditionalFormatting sqref="B42">
    <cfRule type="duplicateValues" dxfId="4" priority="6"/>
  </conditionalFormatting>
  <conditionalFormatting sqref="C28">
    <cfRule type="duplicateValues" dxfId="3" priority="7"/>
  </conditionalFormatting>
  <conditionalFormatting sqref="C36">
    <cfRule type="duplicateValues" dxfId="2" priority="12"/>
  </conditionalFormatting>
  <conditionalFormatting sqref="C37">
    <cfRule type="duplicateValues" dxfId="1" priority="13"/>
  </conditionalFormatting>
  <conditionalFormatting sqref="C43">
    <cfRule type="duplicateValues" dxfId="0" priority="16"/>
  </conditionalFormatting>
  <printOptions horizontalCentered="1"/>
  <pageMargins left="0.59055118110236227" right="0" top="0.98425196850393704" bottom="0.19685039370078741" header="0.51181102362204722" footer="0.51181102362204722"/>
  <pageSetup paperSize="5" scale="35" fitToWidth="0" fitToHeight="2" orientation="landscape" r:id="rId1"/>
  <headerFooter>
    <oddFooter>&amp;R&amp;"-,Bold"&amp;P -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Mayo, 2024</vt:lpstr>
      <vt:lpstr>'Mayo, 2024'!Área_de_impresión</vt:lpstr>
      <vt:lpstr>'Mayo, 2024'!Títulos_a_imprimir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Mersi Abreu</cp:lastModifiedBy>
  <cp:lastPrinted>2024-06-10T15:47:44Z</cp:lastPrinted>
  <dcterms:created xsi:type="dcterms:W3CDTF">2017-09-27T15:04:47Z</dcterms:created>
  <dcterms:modified xsi:type="dcterms:W3CDTF">2024-06-10T19:19:29Z</dcterms:modified>
</cp:coreProperties>
</file>