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MAYO\"/>
    </mc:Choice>
  </mc:AlternateContent>
  <bookViews>
    <workbookView xWindow="0" yWindow="0" windowWidth="28800" windowHeight="12015"/>
  </bookViews>
  <sheets>
    <sheet name="Nom. Fija, Mayo 2026" sheetId="3" r:id="rId1"/>
  </sheets>
  <definedNames>
    <definedName name="_xlnm._FilterDatabase" localSheetId="0" hidden="1">'Nom. Fija, Mayo 2026'!#REF!</definedName>
    <definedName name="_xlnm.Print_Area" localSheetId="0">'Nom. Fija, Mayo 2026'!$A$1:$S$48</definedName>
    <definedName name="DATOS" localSheetId="0">#REF!</definedName>
    <definedName name="DATOS">#REF!</definedName>
    <definedName name="DATOSS" localSheetId="0">#REF!</definedName>
    <definedName name="DATOSS">#REF!</definedName>
    <definedName name="Print_Area" localSheetId="0">'Nom. Fija, Mayo 2026'!$A$2:$R$47</definedName>
    <definedName name="Print_Titles" localSheetId="0">'Nom. Fija, Mayo 2026'!$1:$16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3" l="1"/>
  <c r="P43" i="3" l="1"/>
  <c r="I43" i="3"/>
  <c r="H43" i="3"/>
  <c r="N42" i="3"/>
  <c r="M42" i="3"/>
  <c r="L42" i="3"/>
  <c r="K42" i="3"/>
  <c r="J42" i="3"/>
  <c r="Q42" i="3" s="1"/>
  <c r="R42" i="3" s="1"/>
  <c r="N40" i="3"/>
  <c r="M40" i="3"/>
  <c r="L40" i="3"/>
  <c r="K40" i="3"/>
  <c r="O40" i="3" s="1"/>
  <c r="J40" i="3"/>
  <c r="Q40" i="3" s="1"/>
  <c r="R40" i="3" s="1"/>
  <c r="N39" i="3"/>
  <c r="M39" i="3"/>
  <c r="L39" i="3"/>
  <c r="K39" i="3"/>
  <c r="J39" i="3"/>
  <c r="N37" i="3"/>
  <c r="M37" i="3"/>
  <c r="L37" i="3"/>
  <c r="K37" i="3"/>
  <c r="J37" i="3"/>
  <c r="N36" i="3"/>
  <c r="M36" i="3"/>
  <c r="L36" i="3"/>
  <c r="K36" i="3"/>
  <c r="J36" i="3"/>
  <c r="Q36" i="3" s="1"/>
  <c r="R36" i="3" s="1"/>
  <c r="N34" i="3"/>
  <c r="M34" i="3"/>
  <c r="L34" i="3"/>
  <c r="K34" i="3"/>
  <c r="J34" i="3"/>
  <c r="Q34" i="3" s="1"/>
  <c r="R34" i="3" s="1"/>
  <c r="N33" i="3"/>
  <c r="M33" i="3"/>
  <c r="L33" i="3"/>
  <c r="K33" i="3"/>
  <c r="J33" i="3"/>
  <c r="N32" i="3"/>
  <c r="M32" i="3"/>
  <c r="L32" i="3"/>
  <c r="K32" i="3"/>
  <c r="J32" i="3"/>
  <c r="N31" i="3"/>
  <c r="M31" i="3"/>
  <c r="L31" i="3"/>
  <c r="K31" i="3"/>
  <c r="J31" i="3"/>
  <c r="Q31" i="3" s="1"/>
  <c r="R31" i="3" s="1"/>
  <c r="N30" i="3"/>
  <c r="M30" i="3"/>
  <c r="L30" i="3"/>
  <c r="K30" i="3"/>
  <c r="J30" i="3"/>
  <c r="Q30" i="3" s="1"/>
  <c r="R30" i="3" s="1"/>
  <c r="N29" i="3"/>
  <c r="M29" i="3"/>
  <c r="L29" i="3"/>
  <c r="K29" i="3"/>
  <c r="J29" i="3"/>
  <c r="N28" i="3"/>
  <c r="M28" i="3"/>
  <c r="L28" i="3"/>
  <c r="K28" i="3"/>
  <c r="J28" i="3"/>
  <c r="N27" i="3"/>
  <c r="M27" i="3"/>
  <c r="L27" i="3"/>
  <c r="K27" i="3"/>
  <c r="J27" i="3"/>
  <c r="Q27" i="3" s="1"/>
  <c r="R27" i="3" s="1"/>
  <c r="N26" i="3"/>
  <c r="M26" i="3"/>
  <c r="L26" i="3"/>
  <c r="K26" i="3"/>
  <c r="J26" i="3"/>
  <c r="N25" i="3"/>
  <c r="M25" i="3"/>
  <c r="K25" i="3"/>
  <c r="J25" i="3"/>
  <c r="N24" i="3"/>
  <c r="M24" i="3"/>
  <c r="K24" i="3"/>
  <c r="J24" i="3"/>
  <c r="N22" i="3"/>
  <c r="M22" i="3"/>
  <c r="K22" i="3"/>
  <c r="J22" i="3"/>
  <c r="N20" i="3"/>
  <c r="M20" i="3"/>
  <c r="L20" i="3"/>
  <c r="K20" i="3"/>
  <c r="J20" i="3"/>
  <c r="N19" i="3"/>
  <c r="M19" i="3"/>
  <c r="L19" i="3"/>
  <c r="K19" i="3"/>
  <c r="J19" i="3"/>
  <c r="N18" i="3"/>
  <c r="M18" i="3"/>
  <c r="L18" i="3"/>
  <c r="K18" i="3"/>
  <c r="J18" i="3"/>
  <c r="Q32" i="3" l="1"/>
  <c r="R32" i="3" s="1"/>
  <c r="O36" i="3"/>
  <c r="L43" i="3"/>
  <c r="Q20" i="3"/>
  <c r="R20" i="3" s="1"/>
  <c r="Q19" i="3"/>
  <c r="R19" i="3" s="1"/>
  <c r="Q28" i="3"/>
  <c r="R28" i="3" s="1"/>
  <c r="O31" i="3"/>
  <c r="Q37" i="3"/>
  <c r="R37" i="3" s="1"/>
  <c r="M43" i="3"/>
  <c r="O22" i="3"/>
  <c r="Q29" i="3"/>
  <c r="R29" i="3" s="1"/>
  <c r="O32" i="3"/>
  <c r="Q33" i="3"/>
  <c r="R33" i="3" s="1"/>
  <c r="O37" i="3"/>
  <c r="Q39" i="3"/>
  <c r="R39" i="3" s="1"/>
  <c r="O42" i="3"/>
  <c r="N43" i="3"/>
  <c r="Q24" i="3"/>
  <c r="R24" i="3" s="1"/>
  <c r="Q25" i="3"/>
  <c r="R25" i="3" s="1"/>
  <c r="Q26" i="3"/>
  <c r="R26" i="3" s="1"/>
  <c r="O33" i="3"/>
  <c r="O39" i="3"/>
  <c r="O34" i="3"/>
  <c r="J43" i="3"/>
  <c r="K43" i="3"/>
  <c r="O18" i="3"/>
  <c r="O19" i="3"/>
  <c r="O20" i="3"/>
  <c r="Q22" i="3"/>
  <c r="R22" i="3" s="1"/>
  <c r="O25" i="3"/>
  <c r="O26" i="3"/>
  <c r="O27" i="3"/>
  <c r="O28" i="3"/>
  <c r="O29" i="3"/>
  <c r="O30" i="3"/>
  <c r="Q18" i="3"/>
  <c r="O24" i="3"/>
  <c r="R18" i="3" l="1"/>
  <c r="R43" i="3" s="1"/>
  <c r="Q43" i="3"/>
  <c r="O43" i="3"/>
</calcChain>
</file>

<file path=xl/sharedStrings.xml><?xml version="1.0" encoding="utf-8"?>
<sst xmlns="http://schemas.openxmlformats.org/spreadsheetml/2006/main" count="133" uniqueCount="76">
  <si>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</si>
  <si>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</si>
  <si>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</si>
  <si>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</si>
  <si>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</si>
  <si>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</si>
  <si>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</si>
  <si>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</si>
  <si>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</si>
  <si>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</si>
  <si>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</si>
  <si>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</si>
  <si>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</si>
  <si>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</si>
  <si>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</si>
  <si>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</si>
  <si>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</si>
  <si>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</si>
  <si>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</si>
  <si>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</si>
  <si>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</si>
  <si>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</si>
  <si>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</si>
  <si>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</si>
  <si>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</si>
  <si>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</si>
  <si>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</si>
  <si>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</si>
  <si>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</si>
  <si>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</si>
  <si>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</si>
  <si>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</si>
  <si>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</si>
  <si>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</si>
  <si>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</si>
  <si>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George King</t>
  </si>
  <si>
    <t xml:space="preserve">Aux. Administrativo </t>
  </si>
  <si>
    <t>Recepcionista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</si>
  <si>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</si>
  <si>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</si>
  <si>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</si>
  <si>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</si>
  <si>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</si>
  <si>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</si>
  <si>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</si>
  <si>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</si>
  <si>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</si>
  <si>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</si>
  <si>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</si>
  <si>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</si>
  <si>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</si>
  <si>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</si>
  <si>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</si>
  <si>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</si>
  <si>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</si>
  <si>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</si>
  <si>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</si>
  <si>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</si>
  <si>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</si>
  <si>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</si>
  <si>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</si>
  <si>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</si>
  <si>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Víctor Cesar Zabala Sánchez </t>
  </si>
  <si>
    <t>Andrés Avelino García Peinttre</t>
  </si>
  <si>
    <t>Sueldo en RD$</t>
  </si>
  <si>
    <t>Analista de Documentación</t>
  </si>
  <si>
    <t xml:space="preserve">Enc. Div. Recursos Humanos. </t>
  </si>
  <si>
    <t>Teresa Suzaña Montero</t>
  </si>
  <si>
    <t>Jhonniel García Samboy</t>
  </si>
  <si>
    <t>Andrés Galva Galva</t>
  </si>
  <si>
    <t>Centro de Documentación</t>
  </si>
  <si>
    <t>Mensajero</t>
  </si>
  <si>
    <t>Lic. Víctor C. Zabala Sánchez,</t>
  </si>
  <si>
    <r>
      <rPr>
        <b/>
        <sz val="18"/>
        <color theme="1"/>
        <rFont val="Malgun Gothic"/>
        <family val="2"/>
      </rPr>
      <t>CAPITULO:</t>
    </r>
    <r>
      <rPr>
        <sz val="18"/>
        <color theme="1"/>
        <rFont val="Malgun Gothic"/>
        <family val="2"/>
      </rPr>
      <t xml:space="preserve"> 5137          </t>
    </r>
    <r>
      <rPr>
        <b/>
        <sz val="18"/>
        <color theme="1"/>
        <rFont val="Malgun Gothic"/>
        <family val="2"/>
      </rPr>
      <t xml:space="preserve">SUBCAPITULO: </t>
    </r>
    <r>
      <rPr>
        <sz val="18"/>
        <color theme="1"/>
        <rFont val="Malgun Gothic"/>
        <family val="2"/>
      </rPr>
      <t xml:space="preserve">01        </t>
    </r>
    <r>
      <rPr>
        <b/>
        <sz val="18"/>
        <color theme="1"/>
        <rFont val="Malgun Gothic"/>
        <family val="2"/>
      </rPr>
      <t xml:space="preserve">  DAF: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UE:</t>
    </r>
    <r>
      <rPr>
        <sz val="18"/>
        <color theme="1"/>
        <rFont val="Malgun Gothic"/>
        <family val="2"/>
      </rPr>
      <t xml:space="preserve"> 0001          </t>
    </r>
    <r>
      <rPr>
        <b/>
        <sz val="18"/>
        <color theme="1"/>
        <rFont val="Malgun Gothic"/>
        <family val="2"/>
      </rPr>
      <t xml:space="preserve">PROGRAMA: </t>
    </r>
    <r>
      <rPr>
        <sz val="18"/>
        <color theme="1"/>
        <rFont val="Malgun Gothic"/>
        <family val="2"/>
      </rPr>
      <t xml:space="preserve">11          </t>
    </r>
    <r>
      <rPr>
        <b/>
        <sz val="18"/>
        <color theme="1"/>
        <rFont val="Malgun Gothic"/>
        <family val="2"/>
      </rPr>
      <t xml:space="preserve">SUBPROGRAMA: </t>
    </r>
    <r>
      <rPr>
        <sz val="18"/>
        <color theme="1"/>
        <rFont val="Malgun Gothic"/>
        <family val="2"/>
      </rPr>
      <t xml:space="preserve">00         </t>
    </r>
    <r>
      <rPr>
        <b/>
        <sz val="18"/>
        <color theme="1"/>
        <rFont val="Malgun Gothic"/>
        <family val="2"/>
      </rPr>
      <t xml:space="preserve"> PROYECTO:</t>
    </r>
    <r>
      <rPr>
        <sz val="18"/>
        <color theme="1"/>
        <rFont val="Malgun Gothic"/>
        <family val="2"/>
      </rPr>
      <t xml:space="preserve"> 00          </t>
    </r>
    <r>
      <rPr>
        <b/>
        <sz val="18"/>
        <color theme="1"/>
        <rFont val="Malgun Gothic"/>
        <family val="2"/>
      </rPr>
      <t>ACTIVIDAD</t>
    </r>
    <r>
      <rPr>
        <sz val="18"/>
        <color theme="1"/>
        <rFont val="Malgun Gothic"/>
        <family val="2"/>
      </rPr>
      <t xml:space="preserve">: 0001         </t>
    </r>
    <r>
      <rPr>
        <b/>
        <sz val="18"/>
        <color theme="1"/>
        <rFont val="Malgun Gothic"/>
        <family val="2"/>
      </rPr>
      <t xml:space="preserve"> CUENTA:</t>
    </r>
    <r>
      <rPr>
        <sz val="18"/>
        <color theme="1"/>
        <rFont val="Malgun Gothic"/>
        <family val="2"/>
      </rPr>
      <t xml:space="preserve"> 2.1.1.2.11       </t>
    </r>
    <r>
      <rPr>
        <b/>
        <sz val="18"/>
        <color theme="1"/>
        <rFont val="Malgun Gothic"/>
        <family val="2"/>
      </rPr>
      <t>FONDO</t>
    </r>
    <r>
      <rPr>
        <sz val="18"/>
        <color theme="1"/>
        <rFont val="Malgun Gothic"/>
        <family val="2"/>
      </rPr>
      <t>: 0100</t>
    </r>
  </si>
  <si>
    <t>Judith Yessenia Núñez Holguín</t>
  </si>
  <si>
    <t>Nómina Fija,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</si>
</sst>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b/>
      <sz val="14.5"/>
      <name val="Malgun Gothic"/>
      <family val="2"/>
    </font>
    <font>
      <sz val="14.5"/>
      <name val="Malgun Gothic"/>
      <family val="2"/>
    </font>
    <font>
      <sz val="16"/>
      <color theme="1"/>
      <name val="Calibri"/>
      <family val="2"/>
      <scheme val="minor"/>
    </font>
    <font>
      <sz val="16"/>
      <color theme="1"/>
      <name val="Malgun Gothic"/>
      <family val="2"/>
    </font>
    <font>
      <sz val="16"/>
      <name val="Malgun Gothic"/>
      <family val="2"/>
    </font>
    <font>
      <b/>
      <sz val="16"/>
      <name val="Malgun Gothic"/>
      <family val="2"/>
    </font>
    <font>
      <b/>
      <sz val="16"/>
      <color theme="1"/>
      <name val="Malgun Gothic"/>
      <family val="2"/>
    </font>
    <font>
      <b/>
      <sz val="16"/>
      <color theme="0"/>
      <name val="Malgun Gothic"/>
      <family val="2"/>
    </font>
    <font>
      <sz val="26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18"/>
      <color theme="1"/>
      <name val="Malgun Gothic"/>
      <family val="2"/>
    </font>
    <font>
      <b/>
      <sz val="18"/>
      <color theme="1"/>
      <name val="Malgun Gothic"/>
      <family val="2"/>
    </font>
    <font>
      <b/>
      <sz val="36"/>
      <name val="Bell MT"/>
      <family val="1"/>
    </font>
    <font>
      <sz val="22"/>
      <color theme="1"/>
      <name val="Times New Roman"/>
      <family val="1"/>
    </font>
    <font>
      <sz val="2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3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8" fillId="2" borderId="0" xfId="1" applyFont="1" applyFill="1" applyAlignment="1">
      <alignment horizontal="center" vertical="center"/>
    </xf>
    <xf numFmtId="0" fontId="29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0" fontId="24" fillId="37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30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3" fillId="37" borderId="14" xfId="0" applyFont="1" applyFill="1" applyBorder="1" applyAlignment="1">
      <alignment vertical="center"/>
    </xf>
    <xf numFmtId="0" fontId="33" fillId="37" borderId="15" xfId="0" applyFont="1" applyFill="1" applyBorder="1"/>
    <xf numFmtId="0" fontId="33" fillId="37" borderId="11" xfId="0" applyFont="1" applyFill="1" applyBorder="1"/>
    <xf numFmtId="0" fontId="33" fillId="37" borderId="15" xfId="0" applyFont="1" applyFill="1" applyBorder="1" applyAlignment="1">
      <alignment horizontal="center"/>
    </xf>
    <xf numFmtId="4" fontId="34" fillId="37" borderId="1" xfId="0" applyNumberFormat="1" applyFont="1" applyFill="1" applyBorder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 applyAlignment="1">
      <alignment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" fontId="37" fillId="0" borderId="1" xfId="0" applyNumberFormat="1" applyFont="1" applyBorder="1" applyAlignment="1">
      <alignment horizontal="right" vertical="center"/>
    </xf>
    <xf numFmtId="0" fontId="36" fillId="0" borderId="0" xfId="0" applyFont="1" applyAlignment="1">
      <alignment vertical="center"/>
    </xf>
    <xf numFmtId="0" fontId="38" fillId="37" borderId="14" xfId="0" quotePrefix="1" applyFont="1" applyFill="1" applyBorder="1" applyAlignment="1">
      <alignment horizontal="left" vertical="center"/>
    </xf>
    <xf numFmtId="0" fontId="38" fillId="37" borderId="15" xfId="0" applyFont="1" applyFill="1" applyBorder="1"/>
    <xf numFmtId="0" fontId="38" fillId="37" borderId="15" xfId="0" applyFont="1" applyFill="1" applyBorder="1" applyAlignment="1"/>
    <xf numFmtId="0" fontId="38" fillId="37" borderId="15" xfId="0" applyFont="1" applyFill="1" applyBorder="1" applyAlignment="1">
      <alignment horizontal="center"/>
    </xf>
    <xf numFmtId="0" fontId="38" fillId="37" borderId="15" xfId="0" applyFont="1" applyFill="1" applyBorder="1" applyAlignment="1">
      <alignment horizontal="right"/>
    </xf>
    <xf numFmtId="4" fontId="37" fillId="37" borderId="1" xfId="0" applyNumberFormat="1" applyFont="1" applyFill="1" applyBorder="1" applyAlignment="1">
      <alignment horizontal="right" vertical="center"/>
    </xf>
    <xf numFmtId="0" fontId="37" fillId="0" borderId="1" xfId="0" applyFont="1" applyBorder="1" applyAlignment="1">
      <alignment vertical="center" wrapText="1"/>
    </xf>
    <xf numFmtId="0" fontId="36" fillId="37" borderId="0" xfId="0" applyFont="1" applyFill="1" applyAlignment="1">
      <alignment vertical="center"/>
    </xf>
    <xf numFmtId="0" fontId="38" fillId="37" borderId="14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7" fillId="2" borderId="0" xfId="0" applyFont="1" applyFill="1" applyAlignment="1">
      <alignment vertical="center"/>
    </xf>
    <xf numFmtId="0" fontId="38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 wrapText="1"/>
    </xf>
    <xf numFmtId="0" fontId="38" fillId="37" borderId="21" xfId="0" applyFont="1" applyFill="1" applyBorder="1" applyAlignment="1">
      <alignment vertical="center"/>
    </xf>
    <xf numFmtId="0" fontId="37" fillId="0" borderId="1" xfId="0" quotePrefix="1" applyFont="1" applyBorder="1" applyAlignment="1">
      <alignment horizontal="left" vertical="center" wrapText="1"/>
    </xf>
    <xf numFmtId="43" fontId="40" fillId="34" borderId="13" xfId="45" applyFont="1" applyFill="1" applyBorder="1" applyAlignment="1">
      <alignment horizontal="center" vertical="center"/>
    </xf>
    <xf numFmtId="0" fontId="38" fillId="0" borderId="1" xfId="0" quotePrefix="1" applyFont="1" applyBorder="1" applyAlignment="1">
      <alignment horizontal="left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45" fillId="2" borderId="0" xfId="1" quotePrefix="1" applyFont="1" applyFill="1" applyAlignment="1">
      <alignment horizontal="center"/>
    </xf>
    <xf numFmtId="0" fontId="45" fillId="2" borderId="0" xfId="1" applyFont="1" applyFill="1" applyAlignment="1">
      <alignment horizontal="center"/>
    </xf>
    <xf numFmtId="0" fontId="43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8" fillId="2" borderId="17" xfId="0" applyFont="1" applyFill="1" applyBorder="1" applyAlignment="1">
      <alignment horizontal="right" vertical="center"/>
    </xf>
    <xf numFmtId="0" fontId="38" fillId="2" borderId="18" xfId="0" applyFont="1" applyFill="1" applyBorder="1" applyAlignment="1">
      <alignment horizontal="right" vertical="center"/>
    </xf>
    <xf numFmtId="0" fontId="42" fillId="2" borderId="0" xfId="0" applyFont="1" applyFill="1" applyAlignment="1">
      <alignment horizontal="center"/>
    </xf>
    <xf numFmtId="0" fontId="41" fillId="0" borderId="0" xfId="0" applyFont="1" applyAlignment="1"/>
    <xf numFmtId="0" fontId="46" fillId="2" borderId="0" xfId="0" applyFont="1" applyFill="1" applyAlignment="1">
      <alignment horizontal="center" vertical="center"/>
    </xf>
    <xf numFmtId="0" fontId="47" fillId="0" borderId="0" xfId="0" applyFont="1" applyAlignment="1">
      <alignment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680357</xdr:colOff>
      <xdr:row>1</xdr:row>
      <xdr:rowOff>108856</xdr:rowOff>
    </xdr:from>
    <xdr:to>
      <xdr:col>9</xdr:col>
      <xdr:colOff>872220</xdr:colOff>
      <xdr:row>9</xdr:row>
      <xdr:rowOff>42181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8571" y="353785"/>
          <a:ext cx="1688648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"/>
  <sheetViews>
    <sheetView tabSelected="1" view="pageBreakPreview" topLeftCell="B40" zoomScaleNormal="100" zoomScaleSheetLayoutView="100" workbookViewId="0">
      <selection activeCell="E45" sqref="E45"/>
    </sheetView>
  </sheetViews>
  <sheetFormatPr baseColWidth="10" defaultColWidth="9.140625" defaultRowHeight="15" x14ac:dyDescent="0.25"/>
  <cols>
    <col min="1" max="1" width="9.140625" style="2" hidden="1" customWidth="1"/>
    <col min="2" max="2" width="7" style="16" customWidth="1"/>
    <col min="3" max="3" width="58.7109375" style="2" customWidth="1"/>
    <col min="4" max="4" width="37" style="2" customWidth="1"/>
    <col min="5" max="5" width="35" style="2" customWidth="1"/>
    <col min="6" max="6" width="10.7109375" style="5" customWidth="1"/>
    <col min="7" max="7" width="14.42578125" style="5" customWidth="1"/>
    <col min="8" max="8" width="21.140625" style="3" customWidth="1"/>
    <col min="9" max="9" width="22.42578125" style="2" customWidth="1"/>
    <col min="10" max="11" width="22.7109375" style="2" customWidth="1"/>
    <col min="12" max="12" width="22.7109375" style="4" customWidth="1"/>
    <col min="13" max="17" width="22.7109375" style="2" customWidth="1"/>
    <col min="18" max="18" width="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</row>
    <row r="7" spans="2:18" s="8" customFormat="1" ht="20.100000000000001" customHeight="1" x14ac:dyDescent="0.25"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</row>
    <row r="8" spans="2:18" s="8" customFormat="1" ht="20.100000000000001" customHeight="1" x14ac:dyDescent="0.25"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</row>
    <row r="9" spans="2:18" s="8" customFormat="1" ht="7.5" customHeight="1" x14ac:dyDescent="0.25"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</row>
    <row r="10" spans="2:18" s="8" customFormat="1" ht="46.5" customHeight="1" x14ac:dyDescent="0.75">
      <c r="B10" s="71" t="s">
        <v>75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</row>
    <row r="11" spans="2:18" s="8" customFormat="1" ht="9.75" hidden="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" customHeight="1" x14ac:dyDescent="0.25">
      <c r="B12" s="73" t="s">
        <v>73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</row>
    <row r="13" spans="2:18" s="8" customFormat="1" ht="5.25" customHeight="1" x14ac:dyDescent="0.25">
      <c r="B13" s="74"/>
      <c r="C13" s="74"/>
      <c r="D13" s="74"/>
      <c r="E13" s="75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</row>
    <row r="14" spans="2:18" s="1" customFormat="1" ht="20.100000000000001" customHeight="1" x14ac:dyDescent="0.2">
      <c r="B14" s="82" t="s">
        <v>7</v>
      </c>
      <c r="C14" s="82" t="s">
        <v>10</v>
      </c>
      <c r="D14" s="88" t="s">
        <v>22</v>
      </c>
      <c r="E14" s="62"/>
      <c r="F14" s="90" t="s">
        <v>1</v>
      </c>
      <c r="G14" s="84" t="s">
        <v>18</v>
      </c>
      <c r="H14" s="66" t="s">
        <v>64</v>
      </c>
      <c r="I14" s="82" t="s">
        <v>14</v>
      </c>
      <c r="J14" s="84" t="s">
        <v>16</v>
      </c>
      <c r="K14" s="84"/>
      <c r="L14" s="84"/>
      <c r="M14" s="84"/>
      <c r="N14" s="84"/>
      <c r="O14" s="84"/>
      <c r="P14" s="63"/>
      <c r="Q14" s="63" t="s">
        <v>0</v>
      </c>
      <c r="R14" s="82" t="s">
        <v>15</v>
      </c>
    </row>
    <row r="15" spans="2:18" s="1" customFormat="1" ht="20.100000000000001" customHeight="1" x14ac:dyDescent="0.2">
      <c r="B15" s="82"/>
      <c r="C15" s="82"/>
      <c r="D15" s="88"/>
      <c r="E15" s="19" t="s">
        <v>43</v>
      </c>
      <c r="F15" s="90"/>
      <c r="G15" s="84"/>
      <c r="H15" s="66"/>
      <c r="I15" s="82"/>
      <c r="J15" s="85" t="s">
        <v>2</v>
      </c>
      <c r="K15" s="85"/>
      <c r="L15" s="85" t="s">
        <v>11</v>
      </c>
      <c r="M15" s="87" t="s">
        <v>9</v>
      </c>
      <c r="N15" s="87"/>
      <c r="O15" s="85" t="s">
        <v>8</v>
      </c>
      <c r="P15" s="64" t="s">
        <v>44</v>
      </c>
      <c r="Q15" s="85" t="s">
        <v>12</v>
      </c>
      <c r="R15" s="82"/>
    </row>
    <row r="16" spans="2:18" s="1" customFormat="1" ht="20.100000000000001" customHeight="1" x14ac:dyDescent="0.2">
      <c r="B16" s="83"/>
      <c r="C16" s="83"/>
      <c r="D16" s="89"/>
      <c r="E16" s="18"/>
      <c r="F16" s="91"/>
      <c r="G16" s="92"/>
      <c r="H16" s="67"/>
      <c r="I16" s="83"/>
      <c r="J16" s="12" t="s">
        <v>3</v>
      </c>
      <c r="K16" s="12" t="s">
        <v>4</v>
      </c>
      <c r="L16" s="86"/>
      <c r="M16" s="12" t="s">
        <v>5</v>
      </c>
      <c r="N16" s="12" t="s">
        <v>6</v>
      </c>
      <c r="O16" s="86"/>
      <c r="P16" s="65" t="s">
        <v>21</v>
      </c>
      <c r="Q16" s="86"/>
      <c r="R16" s="83"/>
    </row>
    <row r="17" spans="1:21" s="8" customFormat="1" ht="24.95" customHeight="1" x14ac:dyDescent="0.35">
      <c r="B17" s="23" t="s">
        <v>26</v>
      </c>
      <c r="C17" s="24"/>
      <c r="D17" s="24"/>
      <c r="E17" s="25"/>
      <c r="F17" s="24"/>
      <c r="G17" s="24"/>
      <c r="H17" s="26"/>
      <c r="I17" s="26"/>
      <c r="J17" s="26"/>
      <c r="K17" s="26"/>
      <c r="L17" s="26"/>
      <c r="M17" s="26"/>
      <c r="N17" s="26"/>
      <c r="O17" s="27"/>
      <c r="P17" s="27"/>
      <c r="Q17" s="27"/>
      <c r="R17" s="27"/>
    </row>
    <row r="18" spans="1:21" s="8" customFormat="1" ht="21.95" customHeight="1" x14ac:dyDescent="0.25">
      <c r="A18" s="29"/>
      <c r="B18" s="30">
        <v>1</v>
      </c>
      <c r="C18" s="31" t="s">
        <v>39</v>
      </c>
      <c r="D18" s="32" t="s">
        <v>24</v>
      </c>
      <c r="E18" s="32" t="s">
        <v>26</v>
      </c>
      <c r="F18" s="30" t="s">
        <v>13</v>
      </c>
      <c r="G18" s="30" t="s">
        <v>20</v>
      </c>
      <c r="H18" s="33">
        <v>31500</v>
      </c>
      <c r="I18" s="34"/>
      <c r="J18" s="35">
        <f>H18*2.87%</f>
        <v>904.05</v>
      </c>
      <c r="K18" s="35">
        <f>H18*7.1%</f>
        <v>2236.5</v>
      </c>
      <c r="L18" s="35">
        <f>H18*1.15%</f>
        <v>362.25</v>
      </c>
      <c r="M18" s="35">
        <f>H18*3.04%</f>
        <v>957.6</v>
      </c>
      <c r="N18" s="35">
        <f>H18*7.09%</f>
        <v>2233.35</v>
      </c>
      <c r="O18" s="35">
        <f>J18+K18+L18+M18+N18</f>
        <v>6693.75</v>
      </c>
      <c r="P18" s="35">
        <v>25</v>
      </c>
      <c r="Q18" s="35">
        <f>I18+J18+M18+P18</f>
        <v>1886.65</v>
      </c>
      <c r="R18" s="35">
        <f>H18-Q18</f>
        <v>29613.35</v>
      </c>
      <c r="T18" s="20"/>
    </row>
    <row r="19" spans="1:21" s="8" customFormat="1" ht="21.95" customHeight="1" x14ac:dyDescent="0.25">
      <c r="A19" s="29"/>
      <c r="B19" s="30">
        <v>2</v>
      </c>
      <c r="C19" s="31" t="s">
        <v>38</v>
      </c>
      <c r="D19" s="32" t="s">
        <v>41</v>
      </c>
      <c r="E19" s="32" t="s">
        <v>26</v>
      </c>
      <c r="F19" s="30" t="s">
        <v>13</v>
      </c>
      <c r="G19" s="30" t="s">
        <v>19</v>
      </c>
      <c r="H19" s="33">
        <v>45000</v>
      </c>
      <c r="I19" s="34">
        <v>1148.33</v>
      </c>
      <c r="J19" s="35">
        <f t="shared" ref="J19:J20" si="0">H19*2.87%</f>
        <v>1291.5</v>
      </c>
      <c r="K19" s="35">
        <f t="shared" ref="K19:K20" si="1">H19*7.1%</f>
        <v>3195</v>
      </c>
      <c r="L19" s="35">
        <f>H19*1.15%</f>
        <v>517.5</v>
      </c>
      <c r="M19" s="35">
        <f t="shared" ref="M19:M20" si="2">H19*3.04%</f>
        <v>1368</v>
      </c>
      <c r="N19" s="35">
        <f t="shared" ref="N19:N20" si="3">H19*7.09%</f>
        <v>3190.5</v>
      </c>
      <c r="O19" s="35">
        <f t="shared" ref="O19:O20" si="4">J19+K19+L19+M19+N19</f>
        <v>9562.5</v>
      </c>
      <c r="P19" s="35">
        <v>25</v>
      </c>
      <c r="Q19" s="35">
        <f t="shared" ref="Q19:Q20" si="5">I19+J19+M19+P19</f>
        <v>3832.83</v>
      </c>
      <c r="R19" s="35">
        <f t="shared" ref="R19:R20" si="6">H19-Q19</f>
        <v>41167.17</v>
      </c>
      <c r="T19" s="20"/>
    </row>
    <row r="20" spans="1:21" s="8" customFormat="1" ht="21.95" customHeight="1" x14ac:dyDescent="0.25">
      <c r="A20" s="29"/>
      <c r="B20" s="30">
        <v>3</v>
      </c>
      <c r="C20" s="31" t="s">
        <v>40</v>
      </c>
      <c r="D20" s="32" t="s">
        <v>42</v>
      </c>
      <c r="E20" s="32" t="s">
        <v>26</v>
      </c>
      <c r="F20" s="30" t="s">
        <v>13</v>
      </c>
      <c r="G20" s="30" t="s">
        <v>19</v>
      </c>
      <c r="H20" s="33">
        <v>25000</v>
      </c>
      <c r="I20" s="34"/>
      <c r="J20" s="35">
        <f t="shared" si="0"/>
        <v>717.5</v>
      </c>
      <c r="K20" s="35">
        <f t="shared" si="1"/>
        <v>1775</v>
      </c>
      <c r="L20" s="35">
        <f>H20*1.15%</f>
        <v>287.5</v>
      </c>
      <c r="M20" s="35">
        <f t="shared" si="2"/>
        <v>760</v>
      </c>
      <c r="N20" s="35">
        <f t="shared" si="3"/>
        <v>1772.5</v>
      </c>
      <c r="O20" s="35">
        <f t="shared" si="4"/>
        <v>5312.5</v>
      </c>
      <c r="P20" s="35">
        <v>25</v>
      </c>
      <c r="Q20" s="35">
        <f t="shared" si="5"/>
        <v>1502.5</v>
      </c>
      <c r="R20" s="35">
        <f t="shared" si="6"/>
        <v>23497.5</v>
      </c>
      <c r="T20" s="20"/>
    </row>
    <row r="21" spans="1:21" s="15" customFormat="1" ht="30" customHeight="1" x14ac:dyDescent="0.5">
      <c r="A21" s="36"/>
      <c r="B21" s="37" t="s">
        <v>27</v>
      </c>
      <c r="C21" s="38"/>
      <c r="D21" s="39"/>
      <c r="E21" s="38"/>
      <c r="F21" s="38"/>
      <c r="G21" s="38"/>
      <c r="H21" s="40"/>
      <c r="I21" s="40"/>
      <c r="J21" s="41"/>
      <c r="K21" s="41"/>
      <c r="L21" s="41"/>
      <c r="M21" s="41"/>
      <c r="N21" s="41"/>
      <c r="O21" s="42"/>
      <c r="P21" s="42"/>
      <c r="Q21" s="42"/>
      <c r="R21" s="42"/>
      <c r="S21" s="8"/>
      <c r="T21" s="20"/>
      <c r="U21" s="8"/>
    </row>
    <row r="22" spans="1:21" s="15" customFormat="1" ht="45" customHeight="1" x14ac:dyDescent="0.25">
      <c r="A22" s="36"/>
      <c r="B22" s="30">
        <v>4</v>
      </c>
      <c r="C22" s="31" t="s">
        <v>62</v>
      </c>
      <c r="D22" s="43" t="s">
        <v>29</v>
      </c>
      <c r="E22" s="43" t="s">
        <v>30</v>
      </c>
      <c r="F22" s="30" t="s">
        <v>13</v>
      </c>
      <c r="G22" s="30" t="s">
        <v>19</v>
      </c>
      <c r="H22" s="33">
        <v>100000</v>
      </c>
      <c r="I22" s="33">
        <v>12105.44</v>
      </c>
      <c r="J22" s="35">
        <f>H22*2.87%</f>
        <v>2870</v>
      </c>
      <c r="K22" s="35">
        <f>H22*7.1%</f>
        <v>7100</v>
      </c>
      <c r="L22" s="35">
        <v>977.5</v>
      </c>
      <c r="M22" s="35">
        <f>H22*3.04%</f>
        <v>3040</v>
      </c>
      <c r="N22" s="35">
        <f>H22*7.09%</f>
        <v>7090</v>
      </c>
      <c r="O22" s="35">
        <f>J22+K22+L22+M22+N22</f>
        <v>21077.5</v>
      </c>
      <c r="P22" s="35">
        <v>25</v>
      </c>
      <c r="Q22" s="35">
        <f>I22+J22+M22+P22</f>
        <v>18040.439999999999</v>
      </c>
      <c r="R22" s="35">
        <f>H22-Q22</f>
        <v>81959.56</v>
      </c>
      <c r="S22" s="8"/>
      <c r="T22" s="20"/>
      <c r="U22" s="8"/>
    </row>
    <row r="23" spans="1:21" s="13" customFormat="1" ht="30" customHeight="1" x14ac:dyDescent="0.5">
      <c r="A23" s="44"/>
      <c r="B23" s="45" t="s">
        <v>28</v>
      </c>
      <c r="C23" s="38"/>
      <c r="D23" s="39"/>
      <c r="E23" s="38"/>
      <c r="F23" s="38"/>
      <c r="G23" s="38"/>
      <c r="H23" s="40"/>
      <c r="I23" s="40"/>
      <c r="J23" s="41"/>
      <c r="K23" s="41"/>
      <c r="L23" s="41"/>
      <c r="M23" s="41"/>
      <c r="N23" s="41"/>
      <c r="O23" s="42"/>
      <c r="P23" s="42"/>
      <c r="Q23" s="42"/>
      <c r="R23" s="42"/>
      <c r="S23" s="8"/>
      <c r="T23" s="20"/>
      <c r="U23" s="8"/>
    </row>
    <row r="24" spans="1:21" s="8" customFormat="1" ht="45" customHeight="1" x14ac:dyDescent="0.25">
      <c r="A24" s="29"/>
      <c r="B24" s="30">
        <v>5</v>
      </c>
      <c r="C24" s="31" t="s">
        <v>31</v>
      </c>
      <c r="D24" s="43" t="s">
        <v>23</v>
      </c>
      <c r="E24" s="32" t="s">
        <v>32</v>
      </c>
      <c r="F24" s="30" t="s">
        <v>13</v>
      </c>
      <c r="G24" s="30" t="s">
        <v>19</v>
      </c>
      <c r="H24" s="33">
        <v>60000</v>
      </c>
      <c r="I24" s="33">
        <v>3486.65</v>
      </c>
      <c r="J24" s="35">
        <f t="shared" ref="J24:J34" si="7">H24*2.87%</f>
        <v>1722</v>
      </c>
      <c r="K24" s="35">
        <f t="shared" ref="K24:K34" si="8">H24*7.1%</f>
        <v>4260</v>
      </c>
      <c r="L24" s="35">
        <v>690</v>
      </c>
      <c r="M24" s="35">
        <f t="shared" ref="M24:M34" si="9">H24*3.04%</f>
        <v>1824</v>
      </c>
      <c r="N24" s="35">
        <f t="shared" ref="N24:N34" si="10">H24*7.09%</f>
        <v>4254</v>
      </c>
      <c r="O24" s="35">
        <f t="shared" ref="O24:O34" si="11">J24+K24+L24+M24+N24</f>
        <v>12750</v>
      </c>
      <c r="P24" s="35">
        <v>25</v>
      </c>
      <c r="Q24" s="35">
        <f t="shared" ref="Q24:Q34" si="12">I24+J24+M24+P24</f>
        <v>7057.65</v>
      </c>
      <c r="R24" s="35">
        <f t="shared" ref="R24:R34" si="13">H24-Q24</f>
        <v>52942.35</v>
      </c>
      <c r="T24" s="20"/>
    </row>
    <row r="25" spans="1:21" s="8" customFormat="1" ht="45" customHeight="1" x14ac:dyDescent="0.25">
      <c r="A25" s="29"/>
      <c r="B25" s="30">
        <v>6</v>
      </c>
      <c r="C25" s="31" t="s">
        <v>63</v>
      </c>
      <c r="D25" s="46" t="s">
        <v>65</v>
      </c>
      <c r="E25" s="32" t="s">
        <v>32</v>
      </c>
      <c r="F25" s="30" t="s">
        <v>13</v>
      </c>
      <c r="G25" s="30" t="s">
        <v>19</v>
      </c>
      <c r="H25" s="33">
        <v>60000</v>
      </c>
      <c r="I25" s="33">
        <v>3486.65</v>
      </c>
      <c r="J25" s="35">
        <f t="shared" si="7"/>
        <v>1722</v>
      </c>
      <c r="K25" s="35">
        <f t="shared" si="8"/>
        <v>4260</v>
      </c>
      <c r="L25" s="35">
        <v>690</v>
      </c>
      <c r="M25" s="35">
        <f t="shared" si="9"/>
        <v>1824</v>
      </c>
      <c r="N25" s="35">
        <f t="shared" si="10"/>
        <v>4254</v>
      </c>
      <c r="O25" s="35">
        <f t="shared" si="11"/>
        <v>12750</v>
      </c>
      <c r="P25" s="35">
        <v>25</v>
      </c>
      <c r="Q25" s="35">
        <f t="shared" si="12"/>
        <v>7057.65</v>
      </c>
      <c r="R25" s="35">
        <f t="shared" si="13"/>
        <v>52942.35</v>
      </c>
      <c r="T25" s="20"/>
    </row>
    <row r="26" spans="1:21" s="8" customFormat="1" ht="45" customHeight="1" x14ac:dyDescent="0.25">
      <c r="A26" s="29"/>
      <c r="B26" s="30">
        <v>7</v>
      </c>
      <c r="C26" s="31" t="s">
        <v>33</v>
      </c>
      <c r="D26" s="43" t="s">
        <v>34</v>
      </c>
      <c r="E26" s="47" t="s">
        <v>32</v>
      </c>
      <c r="F26" s="30" t="s">
        <v>13</v>
      </c>
      <c r="G26" s="30" t="s">
        <v>19</v>
      </c>
      <c r="H26" s="33">
        <v>40000</v>
      </c>
      <c r="I26" s="33">
        <v>442.65</v>
      </c>
      <c r="J26" s="35">
        <f t="shared" si="7"/>
        <v>1148</v>
      </c>
      <c r="K26" s="35">
        <f t="shared" si="8"/>
        <v>2840</v>
      </c>
      <c r="L26" s="35">
        <f t="shared" ref="L26:L34" si="14">H26*1.15%</f>
        <v>460</v>
      </c>
      <c r="M26" s="35">
        <f t="shared" si="9"/>
        <v>1216</v>
      </c>
      <c r="N26" s="35">
        <f t="shared" si="10"/>
        <v>2836</v>
      </c>
      <c r="O26" s="35">
        <f t="shared" si="11"/>
        <v>8500</v>
      </c>
      <c r="P26" s="35">
        <v>25</v>
      </c>
      <c r="Q26" s="35">
        <f t="shared" si="12"/>
        <v>2831.65</v>
      </c>
      <c r="R26" s="35">
        <f t="shared" si="13"/>
        <v>37168.35</v>
      </c>
      <c r="T26" s="20"/>
    </row>
    <row r="27" spans="1:21" s="8" customFormat="1" ht="21.95" customHeight="1" x14ac:dyDescent="0.25">
      <c r="A27" s="29"/>
      <c r="B27" s="30">
        <v>8</v>
      </c>
      <c r="C27" s="31" t="s">
        <v>68</v>
      </c>
      <c r="D27" s="32" t="s">
        <v>24</v>
      </c>
      <c r="E27" s="47" t="s">
        <v>32</v>
      </c>
      <c r="F27" s="30" t="s">
        <v>13</v>
      </c>
      <c r="G27" s="30" t="s">
        <v>19</v>
      </c>
      <c r="H27" s="33">
        <v>40000</v>
      </c>
      <c r="I27" s="33">
        <v>442.65</v>
      </c>
      <c r="J27" s="35">
        <f t="shared" si="7"/>
        <v>1148</v>
      </c>
      <c r="K27" s="35">
        <f t="shared" si="8"/>
        <v>2840</v>
      </c>
      <c r="L27" s="35">
        <f t="shared" si="14"/>
        <v>460</v>
      </c>
      <c r="M27" s="35">
        <f t="shared" si="9"/>
        <v>1216</v>
      </c>
      <c r="N27" s="35">
        <f t="shared" si="10"/>
        <v>2836</v>
      </c>
      <c r="O27" s="35">
        <f t="shared" si="11"/>
        <v>8500</v>
      </c>
      <c r="P27" s="35">
        <v>25</v>
      </c>
      <c r="Q27" s="35">
        <f t="shared" si="12"/>
        <v>2831.65</v>
      </c>
      <c r="R27" s="35">
        <f t="shared" si="13"/>
        <v>37168.35</v>
      </c>
      <c r="T27" s="20"/>
    </row>
    <row r="28" spans="1:21" s="8" customFormat="1" ht="21.95" customHeight="1" x14ac:dyDescent="0.25">
      <c r="A28" s="29"/>
      <c r="B28" s="30">
        <v>9</v>
      </c>
      <c r="C28" s="31" t="s">
        <v>35</v>
      </c>
      <c r="D28" s="32" t="s">
        <v>36</v>
      </c>
      <c r="E28" s="47" t="s">
        <v>32</v>
      </c>
      <c r="F28" s="30" t="s">
        <v>13</v>
      </c>
      <c r="G28" s="30" t="s">
        <v>19</v>
      </c>
      <c r="H28" s="33">
        <v>25000</v>
      </c>
      <c r="I28" s="33"/>
      <c r="J28" s="35">
        <f t="shared" si="7"/>
        <v>717.5</v>
      </c>
      <c r="K28" s="35">
        <f t="shared" si="8"/>
        <v>1775</v>
      </c>
      <c r="L28" s="35">
        <f t="shared" si="14"/>
        <v>287.5</v>
      </c>
      <c r="M28" s="35">
        <f t="shared" si="9"/>
        <v>760</v>
      </c>
      <c r="N28" s="35">
        <f t="shared" si="10"/>
        <v>1772.5</v>
      </c>
      <c r="O28" s="35">
        <f t="shared" si="11"/>
        <v>5312.5</v>
      </c>
      <c r="P28" s="35">
        <v>25</v>
      </c>
      <c r="Q28" s="35">
        <f t="shared" si="12"/>
        <v>1502.5</v>
      </c>
      <c r="R28" s="35">
        <f t="shared" si="13"/>
        <v>23497.5</v>
      </c>
      <c r="T28" s="20"/>
    </row>
    <row r="29" spans="1:21" s="14" customFormat="1" ht="21.95" customHeight="1" x14ac:dyDescent="0.25">
      <c r="A29" s="29"/>
      <c r="B29" s="48">
        <v>10</v>
      </c>
      <c r="C29" s="49" t="s">
        <v>45</v>
      </c>
      <c r="D29" s="50" t="s">
        <v>37</v>
      </c>
      <c r="E29" s="32" t="s">
        <v>32</v>
      </c>
      <c r="F29" s="30" t="s">
        <v>13</v>
      </c>
      <c r="G29" s="30" t="s">
        <v>20</v>
      </c>
      <c r="H29" s="33">
        <v>35000</v>
      </c>
      <c r="I29" s="33"/>
      <c r="J29" s="35">
        <f t="shared" si="7"/>
        <v>1004.5</v>
      </c>
      <c r="K29" s="35">
        <f t="shared" si="8"/>
        <v>2485</v>
      </c>
      <c r="L29" s="35">
        <f t="shared" si="14"/>
        <v>402.5</v>
      </c>
      <c r="M29" s="35">
        <f t="shared" si="9"/>
        <v>1064</v>
      </c>
      <c r="N29" s="35">
        <f t="shared" si="10"/>
        <v>2481.5</v>
      </c>
      <c r="O29" s="35">
        <f t="shared" si="11"/>
        <v>7437.5</v>
      </c>
      <c r="P29" s="35">
        <f>25+1919.78</f>
        <v>1944.78</v>
      </c>
      <c r="Q29" s="35">
        <f t="shared" si="12"/>
        <v>4013.28</v>
      </c>
      <c r="R29" s="35">
        <f t="shared" si="13"/>
        <v>30986.720000000001</v>
      </c>
      <c r="S29" s="8"/>
      <c r="T29" s="20"/>
      <c r="U29" s="8"/>
    </row>
    <row r="30" spans="1:21" s="14" customFormat="1" ht="21.95" customHeight="1" x14ac:dyDescent="0.25">
      <c r="A30" s="51"/>
      <c r="B30" s="48">
        <v>11</v>
      </c>
      <c r="C30" s="31" t="s">
        <v>67</v>
      </c>
      <c r="D30" s="32" t="s">
        <v>46</v>
      </c>
      <c r="E30" s="32" t="s">
        <v>32</v>
      </c>
      <c r="F30" s="30" t="s">
        <v>13</v>
      </c>
      <c r="G30" s="30" t="s">
        <v>20</v>
      </c>
      <c r="H30" s="33">
        <v>27000</v>
      </c>
      <c r="I30" s="33"/>
      <c r="J30" s="35">
        <f t="shared" si="7"/>
        <v>774.9</v>
      </c>
      <c r="K30" s="35">
        <f t="shared" si="8"/>
        <v>1917</v>
      </c>
      <c r="L30" s="35">
        <f t="shared" si="14"/>
        <v>310.5</v>
      </c>
      <c r="M30" s="35">
        <f t="shared" si="9"/>
        <v>820.8</v>
      </c>
      <c r="N30" s="35">
        <f t="shared" si="10"/>
        <v>1914.3</v>
      </c>
      <c r="O30" s="35">
        <f t="shared" si="11"/>
        <v>5737.5</v>
      </c>
      <c r="P30" s="35">
        <v>25</v>
      </c>
      <c r="Q30" s="35">
        <f t="shared" si="12"/>
        <v>1620.7</v>
      </c>
      <c r="R30" s="35">
        <f t="shared" si="13"/>
        <v>25379.3</v>
      </c>
      <c r="S30" s="8"/>
      <c r="T30" s="20"/>
      <c r="U30" s="8"/>
    </row>
    <row r="31" spans="1:21" s="14" customFormat="1" ht="21.95" customHeight="1" x14ac:dyDescent="0.25">
      <c r="A31" s="51"/>
      <c r="B31" s="48">
        <v>12</v>
      </c>
      <c r="C31" s="31" t="s">
        <v>47</v>
      </c>
      <c r="D31" s="32" t="s">
        <v>46</v>
      </c>
      <c r="E31" s="32" t="s">
        <v>32</v>
      </c>
      <c r="F31" s="30" t="s">
        <v>13</v>
      </c>
      <c r="G31" s="30" t="s">
        <v>20</v>
      </c>
      <c r="H31" s="33">
        <v>24000</v>
      </c>
      <c r="I31" s="33"/>
      <c r="J31" s="35">
        <f t="shared" si="7"/>
        <v>688.8</v>
      </c>
      <c r="K31" s="35">
        <f t="shared" si="8"/>
        <v>1704</v>
      </c>
      <c r="L31" s="35">
        <f t="shared" si="14"/>
        <v>276</v>
      </c>
      <c r="M31" s="35">
        <f t="shared" si="9"/>
        <v>729.6</v>
      </c>
      <c r="N31" s="35">
        <f t="shared" si="10"/>
        <v>1701.6</v>
      </c>
      <c r="O31" s="35">
        <f t="shared" si="11"/>
        <v>5100</v>
      </c>
      <c r="P31" s="35">
        <v>25</v>
      </c>
      <c r="Q31" s="35">
        <f t="shared" si="12"/>
        <v>1443.4</v>
      </c>
      <c r="R31" s="35">
        <f t="shared" si="13"/>
        <v>22556.6</v>
      </c>
      <c r="S31" s="8"/>
      <c r="T31" s="20"/>
      <c r="U31" s="8"/>
    </row>
    <row r="32" spans="1:21" s="14" customFormat="1" ht="21.95" customHeight="1" x14ac:dyDescent="0.25">
      <c r="A32" s="51"/>
      <c r="B32" s="48">
        <v>13</v>
      </c>
      <c r="C32" s="31" t="s">
        <v>74</v>
      </c>
      <c r="D32" s="32" t="s">
        <v>46</v>
      </c>
      <c r="E32" s="32" t="s">
        <v>32</v>
      </c>
      <c r="F32" s="30" t="s">
        <v>13</v>
      </c>
      <c r="G32" s="30" t="s">
        <v>20</v>
      </c>
      <c r="H32" s="33">
        <v>24000</v>
      </c>
      <c r="I32" s="33"/>
      <c r="J32" s="35">
        <f t="shared" si="7"/>
        <v>688.8</v>
      </c>
      <c r="K32" s="35">
        <f t="shared" si="8"/>
        <v>1704</v>
      </c>
      <c r="L32" s="35">
        <f t="shared" si="14"/>
        <v>276</v>
      </c>
      <c r="M32" s="35">
        <f t="shared" si="9"/>
        <v>729.6</v>
      </c>
      <c r="N32" s="35">
        <f t="shared" si="10"/>
        <v>1701.6</v>
      </c>
      <c r="O32" s="35">
        <f t="shared" si="11"/>
        <v>5100</v>
      </c>
      <c r="P32" s="35">
        <v>25</v>
      </c>
      <c r="Q32" s="35">
        <f t="shared" si="12"/>
        <v>1443.4</v>
      </c>
      <c r="R32" s="35">
        <f t="shared" si="13"/>
        <v>22556.6</v>
      </c>
      <c r="S32" s="8"/>
      <c r="T32" s="20"/>
      <c r="U32" s="8"/>
    </row>
    <row r="33" spans="1:21" s="14" customFormat="1" ht="40.5" customHeight="1" x14ac:dyDescent="0.25">
      <c r="A33" s="51"/>
      <c r="B33" s="48">
        <v>14</v>
      </c>
      <c r="C33" s="31" t="s">
        <v>48</v>
      </c>
      <c r="D33" s="43" t="s">
        <v>49</v>
      </c>
      <c r="E33" s="32" t="s">
        <v>32</v>
      </c>
      <c r="F33" s="30" t="s">
        <v>13</v>
      </c>
      <c r="G33" s="30" t="s">
        <v>19</v>
      </c>
      <c r="H33" s="33">
        <v>24000</v>
      </c>
      <c r="I33" s="33"/>
      <c r="J33" s="35">
        <f t="shared" si="7"/>
        <v>688.8</v>
      </c>
      <c r="K33" s="35">
        <f t="shared" si="8"/>
        <v>1704</v>
      </c>
      <c r="L33" s="35">
        <f t="shared" si="14"/>
        <v>276</v>
      </c>
      <c r="M33" s="35">
        <f t="shared" si="9"/>
        <v>729.6</v>
      </c>
      <c r="N33" s="35">
        <f t="shared" si="10"/>
        <v>1701.6</v>
      </c>
      <c r="O33" s="35">
        <f t="shared" si="11"/>
        <v>5100</v>
      </c>
      <c r="P33" s="35">
        <v>25</v>
      </c>
      <c r="Q33" s="35">
        <f t="shared" si="12"/>
        <v>1443.4</v>
      </c>
      <c r="R33" s="35">
        <f t="shared" si="13"/>
        <v>22556.6</v>
      </c>
      <c r="S33" s="8"/>
      <c r="T33" s="20"/>
      <c r="U33" s="8"/>
    </row>
    <row r="34" spans="1:21" s="14" customFormat="1" ht="21.95" customHeight="1" x14ac:dyDescent="0.25">
      <c r="A34" s="51"/>
      <c r="B34" s="48">
        <v>15</v>
      </c>
      <c r="C34" s="31" t="s">
        <v>69</v>
      </c>
      <c r="D34" s="32" t="s">
        <v>71</v>
      </c>
      <c r="E34" s="32" t="s">
        <v>32</v>
      </c>
      <c r="F34" s="30" t="s">
        <v>13</v>
      </c>
      <c r="G34" s="30" t="s">
        <v>19</v>
      </c>
      <c r="H34" s="33">
        <v>25000</v>
      </c>
      <c r="I34" s="33"/>
      <c r="J34" s="35">
        <f t="shared" si="7"/>
        <v>717.5</v>
      </c>
      <c r="K34" s="35">
        <f t="shared" si="8"/>
        <v>1775</v>
      </c>
      <c r="L34" s="35">
        <f t="shared" si="14"/>
        <v>287.5</v>
      </c>
      <c r="M34" s="35">
        <f t="shared" si="9"/>
        <v>760</v>
      </c>
      <c r="N34" s="35">
        <f t="shared" si="10"/>
        <v>1772.5</v>
      </c>
      <c r="O34" s="35">
        <f t="shared" si="11"/>
        <v>5312.5</v>
      </c>
      <c r="P34" s="35">
        <v>25</v>
      </c>
      <c r="Q34" s="35">
        <f t="shared" si="12"/>
        <v>1502.5</v>
      </c>
      <c r="R34" s="35">
        <f t="shared" si="13"/>
        <v>23497.5</v>
      </c>
      <c r="S34" s="8"/>
      <c r="T34" s="20"/>
      <c r="U34" s="8"/>
    </row>
    <row r="35" spans="1:21" s="14" customFormat="1" ht="30" customHeight="1" x14ac:dyDescent="0.5">
      <c r="A35" s="51"/>
      <c r="B35" s="45" t="s">
        <v>50</v>
      </c>
      <c r="C35" s="38"/>
      <c r="D35" s="39"/>
      <c r="E35" s="38"/>
      <c r="F35" s="38"/>
      <c r="G35" s="38"/>
      <c r="H35" s="38"/>
      <c r="I35" s="38"/>
      <c r="J35" s="41"/>
      <c r="K35" s="41"/>
      <c r="L35" s="41"/>
      <c r="M35" s="41"/>
      <c r="N35" s="41"/>
      <c r="O35" s="41"/>
      <c r="P35" s="41"/>
      <c r="Q35" s="41"/>
      <c r="R35" s="41"/>
      <c r="S35" s="8"/>
      <c r="T35" s="20"/>
      <c r="U35" s="8"/>
    </row>
    <row r="36" spans="1:21" s="14" customFormat="1" ht="45" customHeight="1" x14ac:dyDescent="0.25">
      <c r="A36" s="51"/>
      <c r="B36" s="30">
        <v>16</v>
      </c>
      <c r="C36" s="52" t="s">
        <v>51</v>
      </c>
      <c r="D36" s="46" t="s">
        <v>53</v>
      </c>
      <c r="E36" s="53" t="s">
        <v>50</v>
      </c>
      <c r="F36" s="54" t="s">
        <v>13</v>
      </c>
      <c r="G36" s="30" t="s">
        <v>19</v>
      </c>
      <c r="H36" s="55">
        <v>100000</v>
      </c>
      <c r="I36" s="55">
        <v>12105.44</v>
      </c>
      <c r="J36" s="35">
        <f>H36*2.87%</f>
        <v>2870</v>
      </c>
      <c r="K36" s="35">
        <f>H36*7.1%</f>
        <v>7100</v>
      </c>
      <c r="L36" s="35">
        <f>H36*1.15%</f>
        <v>1150</v>
      </c>
      <c r="M36" s="35">
        <f>H36*3.04%</f>
        <v>3040</v>
      </c>
      <c r="N36" s="35">
        <f>H36*7.09%</f>
        <v>7090</v>
      </c>
      <c r="O36" s="35">
        <f>J36+K36+L36+M36+N36</f>
        <v>21250</v>
      </c>
      <c r="P36" s="35">
        <v>25</v>
      </c>
      <c r="Q36" s="35">
        <f>I36+J36+M36+P36</f>
        <v>18040.439999999999</v>
      </c>
      <c r="R36" s="35">
        <f>H36-Q36</f>
        <v>81959.56</v>
      </c>
      <c r="S36" s="8"/>
      <c r="T36" s="20"/>
      <c r="U36" s="8"/>
    </row>
    <row r="37" spans="1:21" s="14" customFormat="1" ht="21.95" customHeight="1" x14ac:dyDescent="0.25">
      <c r="A37" s="51"/>
      <c r="B37" s="30">
        <v>17</v>
      </c>
      <c r="C37" s="52" t="s">
        <v>52</v>
      </c>
      <c r="D37" s="53" t="s">
        <v>25</v>
      </c>
      <c r="E37" s="53" t="s">
        <v>50</v>
      </c>
      <c r="F37" s="54" t="s">
        <v>13</v>
      </c>
      <c r="G37" s="54" t="s">
        <v>20</v>
      </c>
      <c r="H37" s="55">
        <v>35000</v>
      </c>
      <c r="I37" s="55"/>
      <c r="J37" s="35">
        <f>H37*2.87%</f>
        <v>1004.5</v>
      </c>
      <c r="K37" s="35">
        <f>H37*7.1%</f>
        <v>2485</v>
      </c>
      <c r="L37" s="35">
        <f>H37*1.15%</f>
        <v>402.5</v>
      </c>
      <c r="M37" s="35">
        <f>H37*3.04%</f>
        <v>1064</v>
      </c>
      <c r="N37" s="35">
        <f>H37*7.09%</f>
        <v>2481.5</v>
      </c>
      <c r="O37" s="35">
        <f>J37+K37+L37+M37+N37</f>
        <v>7437.5</v>
      </c>
      <c r="P37" s="35">
        <v>25</v>
      </c>
      <c r="Q37" s="35">
        <f>I37+J37+M37+P37</f>
        <v>2093.5</v>
      </c>
      <c r="R37" s="35">
        <f>H37-Q37</f>
        <v>32906.5</v>
      </c>
      <c r="S37" s="8"/>
      <c r="T37" s="20"/>
      <c r="U37" s="8"/>
    </row>
    <row r="38" spans="1:21" s="14" customFormat="1" ht="30" customHeight="1" x14ac:dyDescent="0.5">
      <c r="A38" s="51"/>
      <c r="B38" s="37" t="s">
        <v>60</v>
      </c>
      <c r="C38" s="38"/>
      <c r="D38" s="39"/>
      <c r="E38" s="38"/>
      <c r="F38" s="38"/>
      <c r="G38" s="38"/>
      <c r="H38" s="38"/>
      <c r="I38" s="38"/>
      <c r="J38" s="41"/>
      <c r="K38" s="41"/>
      <c r="L38" s="41"/>
      <c r="M38" s="41"/>
      <c r="N38" s="41"/>
      <c r="O38" s="41"/>
      <c r="P38" s="41"/>
      <c r="Q38" s="41"/>
      <c r="R38" s="41"/>
      <c r="S38" s="8"/>
      <c r="T38" s="20"/>
      <c r="U38" s="8"/>
    </row>
    <row r="39" spans="1:21" s="14" customFormat="1" ht="45" customHeight="1" x14ac:dyDescent="0.25">
      <c r="A39" s="51"/>
      <c r="B39" s="56">
        <v>18</v>
      </c>
      <c r="C39" s="31" t="s">
        <v>54</v>
      </c>
      <c r="D39" s="53" t="s">
        <v>55</v>
      </c>
      <c r="E39" s="57" t="s">
        <v>61</v>
      </c>
      <c r="F39" s="54" t="s">
        <v>13</v>
      </c>
      <c r="G39" s="54" t="s">
        <v>20</v>
      </c>
      <c r="H39" s="55">
        <v>35000</v>
      </c>
      <c r="I39" s="55"/>
      <c r="J39" s="35">
        <f>H39*2.87%</f>
        <v>1004.5</v>
      </c>
      <c r="K39" s="35">
        <f>H39*7.1%</f>
        <v>2485</v>
      </c>
      <c r="L39" s="35">
        <f>H39*1.15%</f>
        <v>402.5</v>
      </c>
      <c r="M39" s="35">
        <f>H39*3.04%</f>
        <v>1064</v>
      </c>
      <c r="N39" s="35">
        <f>H39*7.09%</f>
        <v>2481.5</v>
      </c>
      <c r="O39" s="35">
        <f>J39+K39+L39+M39+N39</f>
        <v>7437.5</v>
      </c>
      <c r="P39" s="35">
        <v>25</v>
      </c>
      <c r="Q39" s="35">
        <f>I39+J39+M39+P39</f>
        <v>2093.5</v>
      </c>
      <c r="R39" s="35">
        <f>H39-Q39</f>
        <v>32906.5</v>
      </c>
      <c r="S39" s="8"/>
      <c r="T39" s="20"/>
      <c r="U39" s="8"/>
    </row>
    <row r="40" spans="1:21" s="14" customFormat="1" ht="45" customHeight="1" x14ac:dyDescent="0.25">
      <c r="A40" s="51"/>
      <c r="B40" s="30">
        <v>20</v>
      </c>
      <c r="C40" s="31" t="s">
        <v>56</v>
      </c>
      <c r="D40" s="32" t="s">
        <v>55</v>
      </c>
      <c r="E40" s="57" t="s">
        <v>61</v>
      </c>
      <c r="F40" s="54" t="s">
        <v>13</v>
      </c>
      <c r="G40" s="54" t="s">
        <v>19</v>
      </c>
      <c r="H40" s="33">
        <v>35000</v>
      </c>
      <c r="I40" s="33"/>
      <c r="J40" s="35">
        <f>H40*2.87%</f>
        <v>1004.5</v>
      </c>
      <c r="K40" s="35">
        <f>H40*7.1%</f>
        <v>2485</v>
      </c>
      <c r="L40" s="35">
        <f>H40*1.15%</f>
        <v>402.5</v>
      </c>
      <c r="M40" s="35">
        <f>H40*3.04%</f>
        <v>1064</v>
      </c>
      <c r="N40" s="35">
        <f>H40*7.09%</f>
        <v>2481.5</v>
      </c>
      <c r="O40" s="35">
        <f>J40+K40+L40+M40+N40</f>
        <v>7437.5</v>
      </c>
      <c r="P40" s="35">
        <v>25</v>
      </c>
      <c r="Q40" s="35">
        <f>I40+J40+M40+P40</f>
        <v>2093.5</v>
      </c>
      <c r="R40" s="35">
        <f>H40-Q40</f>
        <v>32906.5</v>
      </c>
      <c r="S40" s="8"/>
      <c r="T40" s="20"/>
      <c r="U40" s="8"/>
    </row>
    <row r="41" spans="1:21" s="14" customFormat="1" ht="30" customHeight="1" x14ac:dyDescent="0.5">
      <c r="A41" s="51"/>
      <c r="B41" s="58" t="s">
        <v>57</v>
      </c>
      <c r="C41" s="38"/>
      <c r="D41" s="39"/>
      <c r="E41" s="38"/>
      <c r="F41" s="38"/>
      <c r="G41" s="38"/>
      <c r="H41" s="38"/>
      <c r="I41" s="38"/>
      <c r="J41" s="41"/>
      <c r="K41" s="41"/>
      <c r="L41" s="41"/>
      <c r="M41" s="41"/>
      <c r="N41" s="41"/>
      <c r="O41" s="41"/>
      <c r="P41" s="41"/>
      <c r="Q41" s="41"/>
      <c r="R41" s="41"/>
      <c r="S41" s="8"/>
      <c r="T41" s="20"/>
      <c r="U41" s="8"/>
    </row>
    <row r="42" spans="1:21" ht="45" customHeight="1" x14ac:dyDescent="0.25">
      <c r="A42" s="51"/>
      <c r="B42" s="56">
        <v>21</v>
      </c>
      <c r="C42" s="61" t="s">
        <v>58</v>
      </c>
      <c r="D42" s="59" t="s">
        <v>59</v>
      </c>
      <c r="E42" s="43" t="s">
        <v>70</v>
      </c>
      <c r="F42" s="30" t="s">
        <v>13</v>
      </c>
      <c r="G42" s="30" t="s">
        <v>20</v>
      </c>
      <c r="H42" s="33">
        <v>85000</v>
      </c>
      <c r="I42" s="33">
        <v>8577.06</v>
      </c>
      <c r="J42" s="35">
        <f>H42*2.87%</f>
        <v>2439.5</v>
      </c>
      <c r="K42" s="35">
        <f>H42*7.1%</f>
        <v>6035</v>
      </c>
      <c r="L42" s="35">
        <f>H42*1.15%</f>
        <v>977.5</v>
      </c>
      <c r="M42" s="35">
        <f>H42*3.04%</f>
        <v>2584</v>
      </c>
      <c r="N42" s="35">
        <f>H42*7.09%</f>
        <v>6026.5</v>
      </c>
      <c r="O42" s="35">
        <f>J42+K42+L42+M42+N42</f>
        <v>18062.5</v>
      </c>
      <c r="P42" s="35">
        <v>25</v>
      </c>
      <c r="Q42" s="35">
        <f>I42+J42+M42+P42</f>
        <v>13625.56</v>
      </c>
      <c r="R42" s="35">
        <f>H42-Q42</f>
        <v>71374.44</v>
      </c>
    </row>
    <row r="43" spans="1:21" ht="39.75" customHeight="1" x14ac:dyDescent="0.35">
      <c r="A43" s="28"/>
      <c r="B43" s="76" t="s">
        <v>17</v>
      </c>
      <c r="C43" s="76"/>
      <c r="D43" s="76"/>
      <c r="E43" s="76"/>
      <c r="F43" s="76"/>
      <c r="G43" s="77"/>
      <c r="H43" s="60">
        <f>SUM(H18:H42)</f>
        <v>875500</v>
      </c>
      <c r="I43" s="60">
        <f t="shared" ref="I43:O43" si="15">SUM(I18:I42)</f>
        <v>41794.870000000003</v>
      </c>
      <c r="J43" s="60">
        <f t="shared" si="15"/>
        <v>25126.85</v>
      </c>
      <c r="K43" s="60">
        <f t="shared" si="15"/>
        <v>62160.5</v>
      </c>
      <c r="L43" s="60">
        <f t="shared" si="15"/>
        <v>9895.75</v>
      </c>
      <c r="M43" s="60">
        <f t="shared" si="15"/>
        <v>26615.200000000001</v>
      </c>
      <c r="N43" s="60">
        <f t="shared" si="15"/>
        <v>62072.95</v>
      </c>
      <c r="O43" s="60">
        <f t="shared" si="15"/>
        <v>185871.25</v>
      </c>
      <c r="P43" s="60">
        <f>SUM(P17:P34)</f>
        <v>2294.7800000000002</v>
      </c>
      <c r="Q43" s="60">
        <f>SUM(Q17:Q42)</f>
        <v>95956.7</v>
      </c>
      <c r="R43" s="60">
        <f>SUM(R17:R42)</f>
        <v>779543.3</v>
      </c>
    </row>
    <row r="44" spans="1:21" ht="3.75" customHeight="1" x14ac:dyDescent="0.25">
      <c r="B44" s="21"/>
      <c r="C44" s="21"/>
      <c r="D44" s="21"/>
      <c r="E44" s="21"/>
      <c r="F44" s="21"/>
      <c r="G44" s="21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</row>
    <row r="45" spans="1:21" ht="29.25" customHeight="1" x14ac:dyDescent="0.25">
      <c r="B45" s="17"/>
      <c r="O45" s="6"/>
      <c r="P45" s="6"/>
      <c r="Q45" s="6"/>
    </row>
    <row r="46" spans="1:21" ht="66" customHeight="1" x14ac:dyDescent="0.5">
      <c r="B46" s="78" t="s">
        <v>72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</row>
    <row r="47" spans="1:21" ht="29.25" customHeight="1" x14ac:dyDescent="0.25">
      <c r="B47" s="80" t="s">
        <v>66</v>
      </c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</row>
    <row r="48" spans="1:21" ht="6" customHeight="1" x14ac:dyDescent="0.25"/>
    <row r="49" ht="24.75" hidden="1" customHeight="1" x14ac:dyDescent="0.25"/>
    <row r="50" ht="24.75" hidden="1" customHeight="1" x14ac:dyDescent="0.25"/>
    <row r="51" ht="24.75" hidden="1" customHeight="1" x14ac:dyDescent="0.25"/>
    <row r="52" ht="24.75" hidden="1" customHeight="1" x14ac:dyDescent="0.25"/>
    <row r="53" ht="24.75" hidden="1" customHeight="1" x14ac:dyDescent="0.25"/>
    <row r="54" ht="24.75" hidden="1" customHeight="1" x14ac:dyDescent="0.25"/>
    <row r="55" ht="24.75" hidden="1" customHeight="1" x14ac:dyDescent="0.25"/>
    <row r="56" ht="24.75" hidden="1" customHeight="1" x14ac:dyDescent="0.25"/>
    <row r="57" ht="24.75" hidden="1" customHeight="1" x14ac:dyDescent="0.25"/>
    <row r="58" ht="24.75" hidden="1" customHeight="1" x14ac:dyDescent="0.25"/>
    <row r="59" ht="24.75" hidden="1" customHeight="1" x14ac:dyDescent="0.25"/>
    <row r="60" ht="24.75" hidden="1" customHeight="1" x14ac:dyDescent="0.25"/>
    <row r="61" ht="24.75" hidden="1" customHeight="1" x14ac:dyDescent="0.25"/>
    <row r="62" ht="24.75" hidden="1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</sheetData>
  <mergeCells count="23">
    <mergeCell ref="B43:G43"/>
    <mergeCell ref="B46:R46"/>
    <mergeCell ref="B47:R47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6:R7"/>
    <mergeCell ref="B8:R8"/>
    <mergeCell ref="B9:R9"/>
    <mergeCell ref="B10:R10"/>
    <mergeCell ref="B12:R12"/>
    <mergeCell ref="B13:R13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5" scale="40" fitToWidth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Nom. Fija, Mayo 2026</vt:lpstr>
      <vt:lpstr>'Nom. Fija, Mayo 2026'!Área_de_impresión</vt:lpstr>
      <vt:lpstr>'Nom. Fija, Mayo 2026'!Print_Area</vt:lpstr>
      <vt:lpstr>'Nom. Fija, Mayo 2026'!Print_Titles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2026-05-28T15:54:29Z</cp:lastPrinted>
  <dcterms:created xsi:type="dcterms:W3CDTF">2017-09-27T15:04:47Z</dcterms:created>
  <dcterms:modified xsi:type="dcterms:W3CDTF">2026-05-28T15:54:30Z</dcterms:modified>
</cp:coreProperties>
</file>