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rsi Abreu\Desktop\DOCUMENTOS PAGINA RAI\"/>
    </mc:Choice>
  </mc:AlternateContent>
  <bookViews>
    <workbookView xWindow="0" yWindow="0" windowWidth="19170" windowHeight="6960"/>
  </bookViews>
  <sheets>
    <sheet name="Octubre, 2024" sheetId="1" r:id="rId1"/>
  </sheets>
  <definedNames>
    <definedName name="_xlnm._FilterDatabase" localSheetId="0" hidden="1">'Octubre, 2024'!#REF!</definedName>
    <definedName name="_xlnm.Print_Area" localSheetId="0">'Octubre, 2024'!$B$2:$R$53</definedName>
    <definedName name="DATOS">#REF!</definedName>
    <definedName name="DATOSS">#REF!</definedName>
    <definedName name="_xlnm.Print_Titles" localSheetId="0">'Octubre, 2024'!$1:$16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1" l="1"/>
  <c r="M27" i="1"/>
  <c r="L27" i="1"/>
  <c r="K27" i="1"/>
  <c r="O27" i="1" s="1"/>
  <c r="J27" i="1"/>
  <c r="Q27" i="1" s="1"/>
  <c r="R27" i="1" s="1"/>
  <c r="N33" i="1" l="1"/>
  <c r="M33" i="1"/>
  <c r="L33" i="1"/>
  <c r="K33" i="1"/>
  <c r="J33" i="1"/>
  <c r="O33" i="1" s="1"/>
  <c r="Q33" i="1" l="1"/>
  <c r="R33" i="1" s="1"/>
  <c r="H46" i="1"/>
  <c r="I46" i="1"/>
  <c r="P46" i="1"/>
  <c r="N25" i="1"/>
  <c r="M25" i="1"/>
  <c r="K25" i="1"/>
  <c r="J25" i="1"/>
  <c r="Q25" i="1" s="1"/>
  <c r="R25" i="1" s="1"/>
  <c r="O25" i="1" l="1"/>
  <c r="L20" i="1"/>
  <c r="L19" i="1"/>
  <c r="L45" i="1"/>
  <c r="L43" i="1"/>
  <c r="L42" i="1"/>
  <c r="L41" i="1"/>
  <c r="L39" i="1"/>
  <c r="L38" i="1"/>
  <c r="L36" i="1"/>
  <c r="L35" i="1"/>
  <c r="L34" i="1"/>
  <c r="L32" i="1"/>
  <c r="L31" i="1"/>
  <c r="L30" i="1"/>
  <c r="L29" i="1"/>
  <c r="L28" i="1"/>
  <c r="N42" i="1" l="1"/>
  <c r="M42" i="1"/>
  <c r="K42" i="1"/>
  <c r="J42" i="1"/>
  <c r="J32" i="1"/>
  <c r="N35" i="1"/>
  <c r="M35" i="1"/>
  <c r="K35" i="1"/>
  <c r="J35" i="1"/>
  <c r="N34" i="1"/>
  <c r="M34" i="1"/>
  <c r="K34" i="1"/>
  <c r="J34" i="1"/>
  <c r="N19" i="1"/>
  <c r="M19" i="1"/>
  <c r="K19" i="1"/>
  <c r="J19" i="1"/>
  <c r="O42" i="1" l="1"/>
  <c r="Q42" i="1"/>
  <c r="R42" i="1" s="1"/>
  <c r="O19" i="1"/>
  <c r="O34" i="1"/>
  <c r="O35" i="1"/>
  <c r="Q35" i="1"/>
  <c r="R35" i="1" s="1"/>
  <c r="Q34" i="1"/>
  <c r="R34" i="1" s="1"/>
  <c r="Q19" i="1"/>
  <c r="R19" i="1" s="1"/>
  <c r="N45" i="1" l="1"/>
  <c r="M45" i="1"/>
  <c r="K45" i="1"/>
  <c r="J45" i="1"/>
  <c r="N29" i="1"/>
  <c r="M29" i="1"/>
  <c r="K29" i="1"/>
  <c r="J29" i="1"/>
  <c r="N43" i="1"/>
  <c r="M43" i="1"/>
  <c r="K43" i="1"/>
  <c r="J43" i="1"/>
  <c r="N41" i="1"/>
  <c r="M41" i="1"/>
  <c r="K41" i="1"/>
  <c r="J41" i="1"/>
  <c r="N39" i="1"/>
  <c r="N38" i="1"/>
  <c r="M39" i="1"/>
  <c r="M38" i="1"/>
  <c r="K39" i="1"/>
  <c r="K38" i="1"/>
  <c r="J39" i="1"/>
  <c r="J38" i="1"/>
  <c r="Q39" i="1" l="1"/>
  <c r="R39" i="1" s="1"/>
  <c r="Q45" i="1"/>
  <c r="R45" i="1" s="1"/>
  <c r="Q29" i="1"/>
  <c r="R29" i="1" s="1"/>
  <c r="O45" i="1"/>
  <c r="O38" i="1"/>
  <c r="Q43" i="1"/>
  <c r="R43" i="1" s="1"/>
  <c r="O29" i="1"/>
  <c r="O43" i="1"/>
  <c r="Q41" i="1"/>
  <c r="R41" i="1" s="1"/>
  <c r="O39" i="1"/>
  <c r="O41" i="1"/>
  <c r="Q38" i="1"/>
  <c r="R38" i="1" s="1"/>
  <c r="L18" i="1" l="1"/>
  <c r="L46" i="1" s="1"/>
  <c r="N32" i="1" l="1"/>
  <c r="M32" i="1"/>
  <c r="Q32" i="1" s="1"/>
  <c r="R32" i="1" s="1"/>
  <c r="K32" i="1"/>
  <c r="O32" i="1" l="1"/>
  <c r="N18" i="1" l="1"/>
  <c r="M18" i="1"/>
  <c r="K18" i="1"/>
  <c r="J18" i="1"/>
  <c r="K30" i="1"/>
  <c r="J30" i="1"/>
  <c r="Q18" i="1" l="1"/>
  <c r="O18" i="1"/>
  <c r="R18" i="1" l="1"/>
  <c r="N22" i="1"/>
  <c r="M22" i="1"/>
  <c r="K22" i="1"/>
  <c r="J22" i="1"/>
  <c r="Q22" i="1" l="1"/>
  <c r="R22" i="1" s="1"/>
  <c r="O22" i="1"/>
  <c r="N36" i="1" l="1"/>
  <c r="M36" i="1"/>
  <c r="K36" i="1"/>
  <c r="J36" i="1"/>
  <c r="N31" i="1"/>
  <c r="M31" i="1"/>
  <c r="K31" i="1"/>
  <c r="J31" i="1"/>
  <c r="N30" i="1"/>
  <c r="M30" i="1"/>
  <c r="N28" i="1"/>
  <c r="M28" i="1"/>
  <c r="K28" i="1"/>
  <c r="J28" i="1"/>
  <c r="N26" i="1"/>
  <c r="M26" i="1"/>
  <c r="K26" i="1"/>
  <c r="J26" i="1"/>
  <c r="N23" i="1"/>
  <c r="M23" i="1"/>
  <c r="K23" i="1"/>
  <c r="J23" i="1"/>
  <c r="N20" i="1"/>
  <c r="N46" i="1" s="1"/>
  <c r="M20" i="1"/>
  <c r="M46" i="1" s="1"/>
  <c r="K20" i="1"/>
  <c r="K46" i="1" s="1"/>
  <c r="J20" i="1"/>
  <c r="J46" i="1" s="1"/>
  <c r="Q36" i="1" l="1"/>
  <c r="R36" i="1" s="1"/>
  <c r="Q26" i="1"/>
  <c r="R26" i="1" s="1"/>
  <c r="Q23" i="1"/>
  <c r="R23" i="1" s="1"/>
  <c r="Q30" i="1"/>
  <c r="R30" i="1" s="1"/>
  <c r="Q20" i="1"/>
  <c r="Q28" i="1"/>
  <c r="R28" i="1" s="1"/>
  <c r="Q31" i="1"/>
  <c r="R31" i="1" s="1"/>
  <c r="O36" i="1"/>
  <c r="O31" i="1"/>
  <c r="O30" i="1"/>
  <c r="O28" i="1"/>
  <c r="O26" i="1"/>
  <c r="O23" i="1"/>
  <c r="O20" i="1"/>
  <c r="Q46" i="1" l="1"/>
  <c r="O46" i="1"/>
  <c r="R20" i="1"/>
  <c r="R46" i="1" s="1"/>
</calcChain>
</file>

<file path=xl/sharedStrings.xml><?xml version="1.0" encoding="utf-8"?>
<sst xmlns="http://schemas.openxmlformats.org/spreadsheetml/2006/main" count="148" uniqueCount="80">
  <si>
    <t>Total Retenciones y Aportes</t>
  </si>
  <si>
    <t>Estatus</t>
  </si>
  <si>
    <t>Seguro de Pensión (9.97%)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</si>
  <si>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</si>
  <si>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</si>
  <si>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</si>
  <si>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</si>
  <si>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</si>
  <si>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</si>
  <si>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</si>
  <si>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</si>
  <si>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</si>
  <si>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</si>
  <si>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Fijo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</si>
  <si>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</si>
  <si>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</si>
  <si>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</si>
  <si>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</si>
  <si>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</si>
  <si>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</si>
  <si>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</si>
  <si>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Descuentos</t>
  </si>
  <si>
    <t>Cargo En Nomina</t>
  </si>
  <si>
    <t>Analista de Compras y Contrataciones</t>
  </si>
  <si>
    <t>Auxiliar Administrativo</t>
  </si>
  <si>
    <t xml:space="preserve">Auxiliar Administrativo </t>
  </si>
  <si>
    <t>Despacho de Presidente</t>
  </si>
  <si>
    <t>División de Recursos Humanos</t>
  </si>
  <si>
    <t>División Administrativa</t>
  </si>
  <si>
    <t xml:space="preserve">Enc. División Recursos Humanos </t>
  </si>
  <si>
    <t>División Recursos Humanos</t>
  </si>
  <si>
    <t>Juan Jose Rodríguez Marte</t>
  </si>
  <si>
    <t xml:space="preserve">División Administrativa </t>
  </si>
  <si>
    <t>Enrique Reyes</t>
  </si>
  <si>
    <t>Supervisor de Mantenimiento</t>
  </si>
  <si>
    <t>Rodrigo Soto Abreu</t>
  </si>
  <si>
    <t>Aux. Administrativo</t>
  </si>
  <si>
    <t>George King</t>
  </si>
  <si>
    <t xml:space="preserve">Aux. Administrativo </t>
  </si>
  <si>
    <t>Recepcionista</t>
  </si>
  <si>
    <t>Hanelyn S. Gómez Castillo</t>
  </si>
  <si>
    <t>Divisón Administrativa</t>
  </si>
  <si>
    <t xml:space="preserve">Benjamín Uribe Montas </t>
  </si>
  <si>
    <t xml:space="preserve">Leni Mailin Siri Acosta </t>
  </si>
  <si>
    <t>Jose Altagracia Lora Guillen</t>
  </si>
  <si>
    <t>Diseñador Gráfico</t>
  </si>
  <si>
    <t>Chofer I</t>
  </si>
  <si>
    <t>Area</t>
  </si>
  <si>
    <t xml:space="preserve">Otros </t>
  </si>
  <si>
    <t xml:space="preserve">Flerida del Carmen Peña Javier </t>
  </si>
  <si>
    <t>Conserje</t>
  </si>
  <si>
    <t xml:space="preserve">Yoselys De la Cruz Manzueta </t>
  </si>
  <si>
    <t>Yermin Ehteves Diaz Montas</t>
  </si>
  <si>
    <t>Ayudante de Mantenimiento</t>
  </si>
  <si>
    <t xml:space="preserve">Alexandra Isabel García Pérez </t>
  </si>
  <si>
    <t xml:space="preserve">División Financiera </t>
  </si>
  <si>
    <t>Jose Pilia Moreno Duarte</t>
  </si>
  <si>
    <t xml:space="preserve">Marisela Ventura Santana </t>
  </si>
  <si>
    <t xml:space="preserve">Encargado División Financiera </t>
  </si>
  <si>
    <t xml:space="preserve">Eusebia Pérez Jiménez </t>
  </si>
  <si>
    <t xml:space="preserve">Guía de Museo </t>
  </si>
  <si>
    <t>Rhina Mercedes Ventura Rodríguez</t>
  </si>
  <si>
    <t>Elbin Alejandro Feliz</t>
  </si>
  <si>
    <t>Sección Centro de Documentación</t>
  </si>
  <si>
    <t>Ruth Magda Rosanna Feliz Obregon</t>
  </si>
  <si>
    <t xml:space="preserve">Encargada Centro de Documentación </t>
  </si>
  <si>
    <t>División de Difusión y Promoción  Obras de Duarte</t>
  </si>
  <si>
    <t xml:space="preserve">Div. Difusión y Promoción  Obras de Duarte </t>
  </si>
  <si>
    <t xml:space="preserve"> Mersi Carolina Abreu Heredia </t>
  </si>
  <si>
    <t xml:space="preserve"> Víctor Cesar Zabala Sánchez </t>
  </si>
  <si>
    <t>Andrés Avelino García Peinttre</t>
  </si>
  <si>
    <t>Sueldo en RD$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</si>
  <si>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00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</si>
  <si>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Analista de Documentación</t>
  </si>
  <si>
    <t xml:space="preserve">Enc. Div. Recursos Humanos. </t>
  </si>
  <si>
    <t>Lcdo. Víctor C. Zabala Sánchez,</t>
  </si>
  <si>
    <t>CENTRO DE Documentación</t>
  </si>
  <si>
    <t>Teresa Suzaña Montero</t>
  </si>
  <si>
    <t>Jhonniel García Samboy</t>
  </si>
  <si>
    <t>Nómina Fija,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</si>
</sst>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b/>
      <sz val="9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1"/>
      <name val="Malgun Gothic"/>
      <family val="2"/>
    </font>
    <font>
      <sz val="10"/>
      <name val="Malgun Gothic"/>
      <family val="2"/>
    </font>
    <font>
      <b/>
      <sz val="12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.5"/>
      <name val="Malgun Gothic"/>
      <family val="2"/>
    </font>
    <font>
      <sz val="14.5"/>
      <name val="Malgun Gothic"/>
      <family val="2"/>
    </font>
    <font>
      <b/>
      <sz val="14.5"/>
      <color theme="1"/>
      <name val="Malgun Gothic"/>
      <family val="2"/>
    </font>
    <font>
      <sz val="14.5"/>
      <color theme="1"/>
      <name val="Malgun Gothic"/>
      <family val="2"/>
    </font>
    <font>
      <b/>
      <sz val="14.5"/>
      <color theme="0"/>
      <name val="Malgun Gothic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0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4" fontId="24" fillId="2" borderId="0" xfId="0" applyNumberFormat="1" applyFont="1" applyFill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30" fillId="2" borderId="0" xfId="0" applyFont="1" applyFill="1" applyAlignment="1">
      <alignment vertical="top"/>
    </xf>
    <xf numFmtId="0" fontId="23" fillId="36" borderId="12" xfId="0" applyFont="1" applyFill="1" applyBorder="1" applyAlignment="1">
      <alignment horizontal="center" vertical="center" wrapText="1"/>
    </xf>
    <xf numFmtId="0" fontId="24" fillId="37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0" fillId="2" borderId="0" xfId="0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21" fillId="34" borderId="1" xfId="0" applyFont="1" applyFill="1" applyBorder="1" applyAlignment="1">
      <alignment horizontal="center" vertical="center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20" xfId="0" applyFont="1" applyFill="1" applyBorder="1" applyAlignment="1">
      <alignment horizontal="center" vertical="center" wrapText="1"/>
    </xf>
    <xf numFmtId="4" fontId="24" fillId="2" borderId="0" xfId="0" applyNumberFormat="1" applyFont="1" applyFill="1" applyAlignment="1">
      <alignment vertical="center"/>
    </xf>
    <xf numFmtId="0" fontId="21" fillId="34" borderId="1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right" vertical="center"/>
    </xf>
    <xf numFmtId="43" fontId="21" fillId="34" borderId="0" xfId="45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/>
    </xf>
    <xf numFmtId="0" fontId="35" fillId="2" borderId="0" xfId="0" applyFont="1" applyFill="1" applyAlignment="1">
      <alignment horizontal="center"/>
    </xf>
    <xf numFmtId="0" fontId="36" fillId="37" borderId="14" xfId="0" applyFont="1" applyFill="1" applyBorder="1" applyAlignment="1">
      <alignment vertical="center"/>
    </xf>
    <xf numFmtId="0" fontId="36" fillId="37" borderId="15" xfId="0" applyFont="1" applyFill="1" applyBorder="1"/>
    <xf numFmtId="0" fontId="36" fillId="37" borderId="11" xfId="0" applyFont="1" applyFill="1" applyBorder="1"/>
    <xf numFmtId="0" fontId="36" fillId="37" borderId="15" xfId="0" applyFont="1" applyFill="1" applyBorder="1" applyAlignment="1">
      <alignment horizontal="center"/>
    </xf>
    <xf numFmtId="4" fontId="37" fillId="37" borderId="1" xfId="0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4" fontId="37" fillId="0" borderId="1" xfId="0" applyNumberFormat="1" applyFont="1" applyBorder="1" applyAlignment="1">
      <alignment horizontal="center" vertical="center"/>
    </xf>
    <xf numFmtId="4" fontId="37" fillId="2" borderId="1" xfId="0" applyNumberFormat="1" applyFont="1" applyFill="1" applyBorder="1" applyAlignment="1">
      <alignment horizontal="center" vertical="center"/>
    </xf>
    <xf numFmtId="0" fontId="36" fillId="37" borderId="14" xfId="0" quotePrefix="1" applyFont="1" applyFill="1" applyBorder="1" applyAlignment="1">
      <alignment horizontal="left" vertical="center"/>
    </xf>
    <xf numFmtId="0" fontId="37" fillId="2" borderId="1" xfId="0" applyFont="1" applyFill="1" applyBorder="1" applyAlignment="1">
      <alignment vertical="center"/>
    </xf>
    <xf numFmtId="0" fontId="37" fillId="0" borderId="1" xfId="0" applyFont="1" applyBorder="1" applyAlignment="1">
      <alignment horizontal="left" vertical="center" wrapText="1"/>
    </xf>
    <xf numFmtId="0" fontId="37" fillId="0" borderId="14" xfId="0" applyFont="1" applyBorder="1" applyAlignment="1">
      <alignment horizontal="center" vertical="center"/>
    </xf>
    <xf numFmtId="0" fontId="37" fillId="0" borderId="15" xfId="0" applyFont="1" applyBorder="1" applyAlignment="1">
      <alignment horizontal="left" vertical="center" wrapText="1"/>
    </xf>
    <xf numFmtId="4" fontId="37" fillId="0" borderId="15" xfId="0" applyNumberFormat="1" applyFont="1" applyBorder="1" applyAlignment="1">
      <alignment horizontal="center" vertical="center"/>
    </xf>
    <xf numFmtId="0" fontId="38" fillId="0" borderId="1" xfId="0" applyFont="1" applyBorder="1" applyAlignment="1">
      <alignment vertical="center"/>
    </xf>
    <xf numFmtId="0" fontId="39" fillId="0" borderId="1" xfId="0" applyFont="1" applyBorder="1" applyAlignment="1">
      <alignment vertical="center"/>
    </xf>
    <xf numFmtId="0" fontId="36" fillId="2" borderId="1" xfId="0" applyFont="1" applyFill="1" applyBorder="1" applyAlignment="1">
      <alignment vertical="center"/>
    </xf>
    <xf numFmtId="0" fontId="37" fillId="2" borderId="1" xfId="0" applyFont="1" applyFill="1" applyBorder="1" applyAlignment="1">
      <alignment horizontal="center" vertical="center"/>
    </xf>
    <xf numFmtId="4" fontId="37" fillId="0" borderId="13" xfId="0" applyNumberFormat="1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37" fillId="0" borderId="17" xfId="0" applyFont="1" applyBorder="1" applyAlignment="1">
      <alignment vertical="center"/>
    </xf>
    <xf numFmtId="0" fontId="36" fillId="37" borderId="21" xfId="0" applyFont="1" applyFill="1" applyBorder="1" applyAlignment="1">
      <alignment vertical="center"/>
    </xf>
    <xf numFmtId="0" fontId="36" fillId="0" borderId="1" xfId="0" quotePrefix="1" applyFont="1" applyBorder="1" applyAlignment="1">
      <alignment horizontal="left" vertical="center"/>
    </xf>
    <xf numFmtId="0" fontId="37" fillId="0" borderId="1" xfId="0" quotePrefix="1" applyFont="1" applyBorder="1" applyAlignment="1">
      <alignment horizontal="left" vertical="center"/>
    </xf>
    <xf numFmtId="43" fontId="40" fillId="34" borderId="13" xfId="45" applyFont="1" applyFill="1" applyBorder="1" applyAlignment="1">
      <alignment horizontal="center" vertical="center"/>
    </xf>
    <xf numFmtId="0" fontId="36" fillId="2" borderId="17" xfId="0" applyFont="1" applyFill="1" applyBorder="1" applyAlignment="1">
      <alignment horizontal="right" vertical="center"/>
    </xf>
    <xf numFmtId="0" fontId="36" fillId="2" borderId="18" xfId="0" applyFont="1" applyFill="1" applyBorder="1" applyAlignment="1">
      <alignment horizontal="right" vertical="center"/>
    </xf>
    <xf numFmtId="0" fontId="26" fillId="2" borderId="0" xfId="0" applyFont="1" applyFill="1" applyAlignment="1">
      <alignment horizontal="center" vertical="center"/>
    </xf>
    <xf numFmtId="0" fontId="21" fillId="34" borderId="1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/>
    </xf>
    <xf numFmtId="0" fontId="21" fillId="34" borderId="1" xfId="0" applyFont="1" applyFill="1" applyBorder="1" applyAlignment="1">
      <alignment horizontal="center" vertical="center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 wrapText="1"/>
    </xf>
    <xf numFmtId="4" fontId="21" fillId="34" borderId="1" xfId="0" applyNumberFormat="1" applyFont="1" applyFill="1" applyBorder="1" applyAlignment="1">
      <alignment horizontal="center" vertical="center" wrapText="1"/>
    </xf>
    <xf numFmtId="4" fontId="21" fillId="34" borderId="12" xfId="0" applyNumberFormat="1" applyFont="1" applyFill="1" applyBorder="1" applyAlignment="1">
      <alignment horizontal="center" vertical="center" wrapText="1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1" quotePrefix="1" applyFont="1" applyFill="1" applyAlignment="1">
      <alignment horizontal="center"/>
    </xf>
    <xf numFmtId="0" fontId="28" fillId="2" borderId="0" xfId="1" applyFont="1" applyFill="1" applyAlignment="1">
      <alignment horizontal="center"/>
    </xf>
    <xf numFmtId="0" fontId="24" fillId="2" borderId="0" xfId="1" applyFont="1" applyFill="1" applyAlignment="1">
      <alignment horizontal="center" vertical="top"/>
    </xf>
    <xf numFmtId="0" fontId="24" fillId="2" borderId="11" xfId="1" applyFont="1" applyFill="1" applyBorder="1" applyAlignment="1">
      <alignment horizontal="center" vertical="center"/>
    </xf>
    <xf numFmtId="0" fontId="24" fillId="2" borderId="0" xfId="1" applyFont="1" applyFill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101</xdr:row>
      <xdr:rowOff>114300</xdr:rowOff>
    </xdr:from>
    <xdr:to>
      <xdr:col>10</xdr:col>
      <xdr:colOff>1208739</xdr:colOff>
      <xdr:row>140</xdr:row>
      <xdr:rowOff>0</xdr:rowOff>
    </xdr:to>
    <xdr:pic>
      <xdr:nvPicPr>
        <xdr:cNvPr id="26" name="Imagen 23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7269691" y="238125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96</xdr:row>
      <xdr:rowOff>66675</xdr:rowOff>
    </xdr:from>
    <xdr:to>
      <xdr:col>14</xdr:col>
      <xdr:colOff>1570651</xdr:colOff>
      <xdr:row>107</xdr:row>
      <xdr:rowOff>77930</xdr:rowOff>
    </xdr:to>
    <xdr:pic>
      <xdr:nvPicPr>
        <xdr:cNvPr id="29" name="Imagen 23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8583275" y="1200150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99</xdr:row>
      <xdr:rowOff>66675</xdr:rowOff>
    </xdr:from>
    <xdr:to>
      <xdr:col>10</xdr:col>
      <xdr:colOff>476250</xdr:colOff>
      <xdr:row>137</xdr:row>
      <xdr:rowOff>145473</xdr:rowOff>
    </xdr:to>
    <xdr:pic>
      <xdr:nvPicPr>
        <xdr:cNvPr id="33" name="Imagen 23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7637318" y="195262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94</xdr:row>
      <xdr:rowOff>85725</xdr:rowOff>
    </xdr:from>
    <xdr:to>
      <xdr:col>18</xdr:col>
      <xdr:colOff>117236</xdr:colOff>
      <xdr:row>132</xdr:row>
      <xdr:rowOff>161926</xdr:rowOff>
    </xdr:to>
    <xdr:pic>
      <xdr:nvPicPr>
        <xdr:cNvPr id="20" name="Imagen 23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8783300" y="838200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8</xdr:col>
      <xdr:colOff>1762124</xdr:colOff>
      <xdr:row>1</xdr:row>
      <xdr:rowOff>161925</xdr:rowOff>
    </xdr:from>
    <xdr:to>
      <xdr:col>9</xdr:col>
      <xdr:colOff>1447799</xdr:colOff>
      <xdr:row>8</xdr:row>
      <xdr:rowOff>171450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7524" y="428625"/>
          <a:ext cx="1704975" cy="1876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93"/>
  <sheetViews>
    <sheetView tabSelected="1" view="pageBreakPreview" topLeftCell="B9" zoomScale="25" zoomScaleNormal="100" zoomScaleSheetLayoutView="25" workbookViewId="0">
      <selection activeCell="E39" sqref="E39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6" customWidth="1"/>
    <col min="3" max="3" width="40.7109375" style="2" customWidth="1"/>
    <col min="4" max="4" width="41.140625" style="2" customWidth="1"/>
    <col min="5" max="5" width="44.42578125" style="2" customWidth="1"/>
    <col min="6" max="7" width="10.7109375" style="5" customWidth="1"/>
    <col min="8" max="8" width="31" style="3" customWidth="1"/>
    <col min="9" max="9" width="30" style="2" customWidth="1"/>
    <col min="10" max="10" width="26.5703125" style="2" customWidth="1"/>
    <col min="11" max="11" width="27" style="2" customWidth="1"/>
    <col min="12" max="12" width="28.140625" style="4" customWidth="1"/>
    <col min="13" max="13" width="26.42578125" style="2" customWidth="1"/>
    <col min="14" max="14" width="25.28515625" style="2" customWidth="1"/>
    <col min="15" max="15" width="32.140625" style="2" customWidth="1"/>
    <col min="16" max="16" width="20.7109375" style="2" customWidth="1"/>
    <col min="17" max="17" width="26.42578125" style="2" customWidth="1"/>
    <col min="18" max="18" width="33.2851562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</row>
    <row r="7" spans="2:18" s="8" customFormat="1" ht="20.100000000000001" customHeight="1" x14ac:dyDescent="0.25"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</row>
    <row r="8" spans="2:18" s="8" customFormat="1" ht="20.100000000000001" customHeight="1" x14ac:dyDescent="0.25"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</row>
    <row r="9" spans="2:18" s="8" customFormat="1" ht="20.100000000000001" customHeight="1" x14ac:dyDescent="0.25"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2:18" s="8" customFormat="1" ht="20.100000000000001" customHeight="1" x14ac:dyDescent="0.35">
      <c r="B10" s="75" t="s">
        <v>79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</row>
    <row r="11" spans="2:18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20.100000000000001" customHeight="1" x14ac:dyDescent="0.25">
      <c r="B12" s="77" t="s">
        <v>72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</row>
    <row r="13" spans="2:18" s="8" customFormat="1" ht="5.25" customHeight="1" x14ac:dyDescent="0.25">
      <c r="B13" s="78"/>
      <c r="C13" s="78"/>
      <c r="D13" s="78"/>
      <c r="E13" s="79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</row>
    <row r="14" spans="2:18" s="1" customFormat="1" ht="20.100000000000001" customHeight="1" x14ac:dyDescent="0.2">
      <c r="B14" s="60" t="s">
        <v>7</v>
      </c>
      <c r="C14" s="60" t="s">
        <v>10</v>
      </c>
      <c r="D14" s="70" t="s">
        <v>22</v>
      </c>
      <c r="E14" s="21"/>
      <c r="F14" s="66" t="s">
        <v>1</v>
      </c>
      <c r="G14" s="65" t="s">
        <v>18</v>
      </c>
      <c r="H14" s="68" t="s">
        <v>71</v>
      </c>
      <c r="I14" s="60" t="s">
        <v>14</v>
      </c>
      <c r="J14" s="65" t="s">
        <v>16</v>
      </c>
      <c r="K14" s="65"/>
      <c r="L14" s="65"/>
      <c r="M14" s="65"/>
      <c r="N14" s="65"/>
      <c r="O14" s="65"/>
      <c r="P14" s="18"/>
      <c r="Q14" s="25" t="s">
        <v>0</v>
      </c>
      <c r="R14" s="60" t="s">
        <v>15</v>
      </c>
    </row>
    <row r="15" spans="2:18" s="1" customFormat="1" ht="20.100000000000001" customHeight="1" x14ac:dyDescent="0.2">
      <c r="B15" s="60"/>
      <c r="C15" s="60"/>
      <c r="D15" s="70"/>
      <c r="E15" s="23" t="s">
        <v>47</v>
      </c>
      <c r="F15" s="66"/>
      <c r="G15" s="65"/>
      <c r="H15" s="68"/>
      <c r="I15" s="60"/>
      <c r="J15" s="62" t="s">
        <v>2</v>
      </c>
      <c r="K15" s="62"/>
      <c r="L15" s="62" t="s">
        <v>11</v>
      </c>
      <c r="M15" s="64" t="s">
        <v>9</v>
      </c>
      <c r="N15" s="64"/>
      <c r="O15" s="62" t="s">
        <v>8</v>
      </c>
      <c r="P15" s="19" t="s">
        <v>48</v>
      </c>
      <c r="Q15" s="62" t="s">
        <v>12</v>
      </c>
      <c r="R15" s="60"/>
    </row>
    <row r="16" spans="2:18" s="1" customFormat="1" ht="20.100000000000001" customHeight="1" x14ac:dyDescent="0.2">
      <c r="B16" s="61"/>
      <c r="C16" s="61"/>
      <c r="D16" s="71"/>
      <c r="E16" s="22"/>
      <c r="F16" s="67"/>
      <c r="G16" s="72"/>
      <c r="H16" s="69"/>
      <c r="I16" s="61"/>
      <c r="J16" s="12" t="s">
        <v>3</v>
      </c>
      <c r="K16" s="12" t="s">
        <v>4</v>
      </c>
      <c r="L16" s="63"/>
      <c r="M16" s="12" t="s">
        <v>5</v>
      </c>
      <c r="N16" s="12" t="s">
        <v>6</v>
      </c>
      <c r="O16" s="63"/>
      <c r="P16" s="20" t="s">
        <v>21</v>
      </c>
      <c r="Q16" s="63"/>
      <c r="R16" s="61"/>
    </row>
    <row r="17" spans="2:21" s="8" customFormat="1" ht="24.95" customHeight="1" x14ac:dyDescent="0.35">
      <c r="B17" s="30" t="s">
        <v>26</v>
      </c>
      <c r="C17" s="31"/>
      <c r="D17" s="31"/>
      <c r="E17" s="32"/>
      <c r="F17" s="31"/>
      <c r="G17" s="31"/>
      <c r="H17" s="33"/>
      <c r="I17" s="33"/>
      <c r="J17" s="33"/>
      <c r="K17" s="33"/>
      <c r="L17" s="33"/>
      <c r="M17" s="33"/>
      <c r="N17" s="33"/>
      <c r="O17" s="34"/>
      <c r="P17" s="34"/>
      <c r="Q17" s="34"/>
      <c r="R17" s="34"/>
    </row>
    <row r="18" spans="2:21" s="8" customFormat="1" ht="24.75" customHeight="1" x14ac:dyDescent="0.25">
      <c r="B18" s="35">
        <v>1</v>
      </c>
      <c r="C18" s="36" t="s">
        <v>43</v>
      </c>
      <c r="D18" s="37" t="s">
        <v>24</v>
      </c>
      <c r="E18" s="37" t="s">
        <v>26</v>
      </c>
      <c r="F18" s="35" t="s">
        <v>13</v>
      </c>
      <c r="G18" s="35" t="s">
        <v>20</v>
      </c>
      <c r="H18" s="38">
        <v>31500</v>
      </c>
      <c r="I18" s="39"/>
      <c r="J18" s="38">
        <f>H18*2.87%</f>
        <v>904.05</v>
      </c>
      <c r="K18" s="38">
        <f>H18*7.1%</f>
        <v>2236.5</v>
      </c>
      <c r="L18" s="38">
        <f>H18*1.15%</f>
        <v>362.25</v>
      </c>
      <c r="M18" s="38">
        <f>H18*3.04%</f>
        <v>957.6</v>
      </c>
      <c r="N18" s="38">
        <f>H18*7.09%</f>
        <v>2233.35</v>
      </c>
      <c r="O18" s="38">
        <f>J18+K18+L18+M18+N18</f>
        <v>6693.75</v>
      </c>
      <c r="P18" s="38">
        <v>25</v>
      </c>
      <c r="Q18" s="38">
        <f>I18+J18+M18+P18</f>
        <v>1886.65</v>
      </c>
      <c r="R18" s="38">
        <f>H18-Q18</f>
        <v>29613.35</v>
      </c>
      <c r="T18" s="24"/>
    </row>
    <row r="19" spans="2:21" s="8" customFormat="1" ht="24.95" customHeight="1" x14ac:dyDescent="0.25">
      <c r="B19" s="35">
        <v>2</v>
      </c>
      <c r="C19" s="36" t="s">
        <v>42</v>
      </c>
      <c r="D19" s="37" t="s">
        <v>45</v>
      </c>
      <c r="E19" s="37" t="s">
        <v>26</v>
      </c>
      <c r="F19" s="35" t="s">
        <v>13</v>
      </c>
      <c r="G19" s="35" t="s">
        <v>19</v>
      </c>
      <c r="H19" s="38">
        <v>45000</v>
      </c>
      <c r="I19" s="39">
        <v>1148.33</v>
      </c>
      <c r="J19" s="38">
        <f t="shared" ref="J19" si="0">H19*2.87%</f>
        <v>1291.5</v>
      </c>
      <c r="K19" s="38">
        <f t="shared" ref="K19" si="1">H19*7.1%</f>
        <v>3195</v>
      </c>
      <c r="L19" s="38">
        <f>H19*1.15%</f>
        <v>517.5</v>
      </c>
      <c r="M19" s="38">
        <f t="shared" ref="M19" si="2">H19*3.04%</f>
        <v>1368</v>
      </c>
      <c r="N19" s="38">
        <f t="shared" ref="N19" si="3">H19*7.09%</f>
        <v>3190.5</v>
      </c>
      <c r="O19" s="38">
        <f t="shared" ref="O19" si="4">J19+K19+L19+M19+N19</f>
        <v>9562.5</v>
      </c>
      <c r="P19" s="38">
        <v>25</v>
      </c>
      <c r="Q19" s="38">
        <f t="shared" ref="Q19" si="5">I19+J19+M19+P19</f>
        <v>3832.83</v>
      </c>
      <c r="R19" s="38">
        <f t="shared" ref="R19" si="6">H19-Q19</f>
        <v>41167.17</v>
      </c>
      <c r="T19" s="24"/>
    </row>
    <row r="20" spans="2:21" s="8" customFormat="1" ht="24.95" customHeight="1" x14ac:dyDescent="0.25">
      <c r="B20" s="35">
        <v>3</v>
      </c>
      <c r="C20" s="36" t="s">
        <v>44</v>
      </c>
      <c r="D20" s="37" t="s">
        <v>46</v>
      </c>
      <c r="E20" s="37" t="s">
        <v>26</v>
      </c>
      <c r="F20" s="35" t="s">
        <v>13</v>
      </c>
      <c r="G20" s="35" t="s">
        <v>19</v>
      </c>
      <c r="H20" s="38">
        <v>25000</v>
      </c>
      <c r="I20" s="39"/>
      <c r="J20" s="38">
        <f t="shared" ref="J20" si="7">H20*2.87%</f>
        <v>717.5</v>
      </c>
      <c r="K20" s="38">
        <f t="shared" ref="K20" si="8">H20*7.1%</f>
        <v>1775</v>
      </c>
      <c r="L20" s="38">
        <f>H20*1.15%</f>
        <v>287.5</v>
      </c>
      <c r="M20" s="38">
        <f t="shared" ref="M20" si="9">H20*3.04%</f>
        <v>760</v>
      </c>
      <c r="N20" s="38">
        <f t="shared" ref="N20" si="10">H20*7.09%</f>
        <v>1772.5</v>
      </c>
      <c r="O20" s="38">
        <f t="shared" ref="O20" si="11">J20+K20+L20+M20+N20</f>
        <v>5312.5</v>
      </c>
      <c r="P20" s="38">
        <v>25</v>
      </c>
      <c r="Q20" s="38">
        <f t="shared" ref="Q20" si="12">I20+J20+M20+P20</f>
        <v>1502.5</v>
      </c>
      <c r="R20" s="38">
        <f t="shared" ref="R20" si="13">H20-Q20</f>
        <v>23497.5</v>
      </c>
      <c r="T20" s="24"/>
    </row>
    <row r="21" spans="2:21" s="15" customFormat="1" ht="24.95" customHeight="1" x14ac:dyDescent="0.35">
      <c r="B21" s="40" t="s">
        <v>27</v>
      </c>
      <c r="C21" s="31"/>
      <c r="D21" s="31"/>
      <c r="E21" s="31"/>
      <c r="F21" s="31"/>
      <c r="G21" s="31"/>
      <c r="H21" s="33"/>
      <c r="I21" s="33"/>
      <c r="J21" s="33"/>
      <c r="K21" s="33"/>
      <c r="L21" s="33"/>
      <c r="M21" s="33"/>
      <c r="N21" s="33"/>
      <c r="O21" s="34"/>
      <c r="P21" s="34"/>
      <c r="Q21" s="34"/>
      <c r="R21" s="34"/>
      <c r="S21" s="8"/>
      <c r="T21" s="24"/>
      <c r="U21" s="8"/>
    </row>
    <row r="22" spans="2:21" s="15" customFormat="1" ht="24.95" customHeight="1" x14ac:dyDescent="0.25">
      <c r="B22" s="35">
        <v>4</v>
      </c>
      <c r="C22" s="36" t="s">
        <v>69</v>
      </c>
      <c r="D22" s="37" t="s">
        <v>29</v>
      </c>
      <c r="E22" s="37" t="s">
        <v>30</v>
      </c>
      <c r="F22" s="35" t="s">
        <v>13</v>
      </c>
      <c r="G22" s="35" t="s">
        <v>19</v>
      </c>
      <c r="H22" s="38">
        <v>100000</v>
      </c>
      <c r="I22" s="38">
        <v>12105.44</v>
      </c>
      <c r="J22" s="38">
        <f>H22*2.87%</f>
        <v>2870</v>
      </c>
      <c r="K22" s="38">
        <f>H22*7.1%</f>
        <v>7100</v>
      </c>
      <c r="L22" s="38">
        <v>977.5</v>
      </c>
      <c r="M22" s="38">
        <f>H22*3.04%</f>
        <v>3040</v>
      </c>
      <c r="N22" s="38">
        <f>H22*7.09%</f>
        <v>7090</v>
      </c>
      <c r="O22" s="38">
        <f>J22+K22+L22+M22+N22</f>
        <v>21077.5</v>
      </c>
      <c r="P22" s="38">
        <v>25</v>
      </c>
      <c r="Q22" s="38">
        <f>I22+J22+M22+P22</f>
        <v>18040.439999999999</v>
      </c>
      <c r="R22" s="38">
        <f>H22-Q22</f>
        <v>81959.56</v>
      </c>
      <c r="S22" s="8"/>
      <c r="T22" s="24"/>
      <c r="U22" s="8"/>
    </row>
    <row r="23" spans="2:21" s="8" customFormat="1" ht="24.95" customHeight="1" x14ac:dyDescent="0.25">
      <c r="B23" s="35">
        <v>5</v>
      </c>
      <c r="C23" s="36" t="s">
        <v>68</v>
      </c>
      <c r="D23" s="37" t="s">
        <v>25</v>
      </c>
      <c r="E23" s="37" t="s">
        <v>30</v>
      </c>
      <c r="F23" s="35" t="s">
        <v>13</v>
      </c>
      <c r="G23" s="35" t="s">
        <v>20</v>
      </c>
      <c r="H23" s="38">
        <v>35000</v>
      </c>
      <c r="I23" s="38"/>
      <c r="J23" s="38">
        <f>H23*2.87%</f>
        <v>1004.5</v>
      </c>
      <c r="K23" s="38">
        <f>H23*7.1%</f>
        <v>2485</v>
      </c>
      <c r="L23" s="38">
        <v>402.5</v>
      </c>
      <c r="M23" s="38">
        <f>H23*3.04%</f>
        <v>1064</v>
      </c>
      <c r="N23" s="38">
        <f>H23*7.09%</f>
        <v>2481.5</v>
      </c>
      <c r="O23" s="38">
        <f>J23+K23+L23+M23+N23</f>
        <v>7437.5</v>
      </c>
      <c r="P23" s="38">
        <v>25</v>
      </c>
      <c r="Q23" s="38">
        <f>I23+J23+M23+P23</f>
        <v>2093.5</v>
      </c>
      <c r="R23" s="38">
        <f>H23-Q23</f>
        <v>32906.5</v>
      </c>
      <c r="T23" s="24"/>
    </row>
    <row r="24" spans="2:21" s="13" customFormat="1" ht="24.95" customHeight="1" x14ac:dyDescent="0.35">
      <c r="B24" s="30" t="s">
        <v>28</v>
      </c>
      <c r="C24" s="31"/>
      <c r="D24" s="31"/>
      <c r="E24" s="31"/>
      <c r="F24" s="31"/>
      <c r="G24" s="31"/>
      <c r="H24" s="33"/>
      <c r="I24" s="33"/>
      <c r="J24" s="33"/>
      <c r="K24" s="33"/>
      <c r="L24" s="33"/>
      <c r="M24" s="33"/>
      <c r="N24" s="33"/>
      <c r="O24" s="34"/>
      <c r="P24" s="34"/>
      <c r="Q24" s="34"/>
      <c r="R24" s="34"/>
      <c r="S24" s="8"/>
      <c r="T24" s="24"/>
      <c r="U24" s="8"/>
    </row>
    <row r="25" spans="2:21" s="8" customFormat="1" ht="24.95" customHeight="1" x14ac:dyDescent="0.25">
      <c r="B25" s="35">
        <v>6</v>
      </c>
      <c r="C25" s="36" t="s">
        <v>31</v>
      </c>
      <c r="D25" s="37" t="s">
        <v>23</v>
      </c>
      <c r="E25" s="37" t="s">
        <v>32</v>
      </c>
      <c r="F25" s="35" t="s">
        <v>13</v>
      </c>
      <c r="G25" s="35" t="s">
        <v>19</v>
      </c>
      <c r="H25" s="38">
        <v>60000</v>
      </c>
      <c r="I25" s="38">
        <v>3486.65</v>
      </c>
      <c r="J25" s="38">
        <f t="shared" ref="J25" si="14">H25*2.87%</f>
        <v>1722</v>
      </c>
      <c r="K25" s="38">
        <f t="shared" ref="K25" si="15">H25*7.1%</f>
        <v>4260</v>
      </c>
      <c r="L25" s="38">
        <v>690</v>
      </c>
      <c r="M25" s="38">
        <f t="shared" ref="M25" si="16">H25*3.04%</f>
        <v>1824</v>
      </c>
      <c r="N25" s="38">
        <f t="shared" ref="N25:N30" si="17">H25*7.09%</f>
        <v>4254</v>
      </c>
      <c r="O25" s="38">
        <f t="shared" ref="O25" si="18">J25+K25+L25+M25+N25</f>
        <v>12750</v>
      </c>
      <c r="P25" s="38">
        <v>25</v>
      </c>
      <c r="Q25" s="38">
        <f t="shared" ref="Q25" si="19">I25+J25+M25+P25</f>
        <v>7057.65</v>
      </c>
      <c r="R25" s="38">
        <f t="shared" ref="R25" si="20">H25-Q25</f>
        <v>52942.35</v>
      </c>
      <c r="T25" s="24"/>
    </row>
    <row r="26" spans="2:21" s="8" customFormat="1" ht="24.75" customHeight="1" x14ac:dyDescent="0.25">
      <c r="B26" s="35">
        <v>7</v>
      </c>
      <c r="C26" s="36" t="s">
        <v>70</v>
      </c>
      <c r="D26" s="41" t="s">
        <v>73</v>
      </c>
      <c r="E26" s="37" t="s">
        <v>32</v>
      </c>
      <c r="F26" s="35" t="s">
        <v>13</v>
      </c>
      <c r="G26" s="35" t="s">
        <v>19</v>
      </c>
      <c r="H26" s="38">
        <v>60000</v>
      </c>
      <c r="I26" s="38">
        <v>3486.65</v>
      </c>
      <c r="J26" s="38">
        <f t="shared" ref="J26:J31" si="21">H26*2.87%</f>
        <v>1722</v>
      </c>
      <c r="K26" s="38">
        <f t="shared" ref="K26:K31" si="22">H26*7.1%</f>
        <v>4260</v>
      </c>
      <c r="L26" s="38">
        <v>690</v>
      </c>
      <c r="M26" s="38">
        <f t="shared" ref="M26:M31" si="23">H26*3.04%</f>
        <v>1824</v>
      </c>
      <c r="N26" s="38">
        <f t="shared" si="17"/>
        <v>4254</v>
      </c>
      <c r="O26" s="38">
        <f t="shared" ref="O26:O31" si="24">J26+K26+L26+M26+N26</f>
        <v>12750</v>
      </c>
      <c r="P26" s="38">
        <v>25</v>
      </c>
      <c r="Q26" s="38">
        <f t="shared" ref="Q26:Q31" si="25">I26+J26+M26+P26</f>
        <v>7057.65</v>
      </c>
      <c r="R26" s="38">
        <f t="shared" ref="R26:R31" si="26">H26-Q26</f>
        <v>52942.35</v>
      </c>
      <c r="T26" s="24"/>
    </row>
    <row r="27" spans="2:21" s="8" customFormat="1" ht="35.25" customHeight="1" x14ac:dyDescent="0.25">
      <c r="B27" s="35">
        <v>8</v>
      </c>
      <c r="C27" s="36" t="s">
        <v>33</v>
      </c>
      <c r="D27" s="37" t="s">
        <v>34</v>
      </c>
      <c r="E27" s="42" t="s">
        <v>32</v>
      </c>
      <c r="F27" s="35" t="s">
        <v>13</v>
      </c>
      <c r="G27" s="35" t="s">
        <v>19</v>
      </c>
      <c r="H27" s="38">
        <v>40000</v>
      </c>
      <c r="I27" s="38">
        <v>442.65</v>
      </c>
      <c r="J27" s="38">
        <f t="shared" ref="J27" si="27">H27*2.87%</f>
        <v>1148</v>
      </c>
      <c r="K27" s="38">
        <f t="shared" ref="K27" si="28">H27*7.1%</f>
        <v>2840</v>
      </c>
      <c r="L27" s="38">
        <f t="shared" ref="L27" si="29">H27*1.15%</f>
        <v>460</v>
      </c>
      <c r="M27" s="38">
        <f t="shared" ref="M27" si="30">H27*3.04%</f>
        <v>1216</v>
      </c>
      <c r="N27" s="38">
        <f t="shared" si="17"/>
        <v>2836</v>
      </c>
      <c r="O27" s="38">
        <f t="shared" ref="O27" si="31">J27+K27+L27+M27+N27</f>
        <v>8500</v>
      </c>
      <c r="P27" s="38">
        <v>25</v>
      </c>
      <c r="Q27" s="38">
        <f t="shared" ref="Q27" si="32">I27+J27+M27+P27</f>
        <v>2831.65</v>
      </c>
      <c r="R27" s="38">
        <f t="shared" ref="R27" si="33">H27-Q27</f>
        <v>37168.35</v>
      </c>
      <c r="T27" s="24"/>
    </row>
    <row r="28" spans="2:21" s="8" customFormat="1" ht="35.25" customHeight="1" x14ac:dyDescent="0.25">
      <c r="B28" s="35">
        <v>9</v>
      </c>
      <c r="C28" s="36" t="s">
        <v>78</v>
      </c>
      <c r="D28" s="37" t="s">
        <v>24</v>
      </c>
      <c r="E28" s="42" t="s">
        <v>32</v>
      </c>
      <c r="F28" s="35" t="s">
        <v>13</v>
      </c>
      <c r="G28" s="35" t="s">
        <v>19</v>
      </c>
      <c r="H28" s="38">
        <v>40000</v>
      </c>
      <c r="I28" s="38">
        <v>442.65</v>
      </c>
      <c r="J28" s="38">
        <f t="shared" si="21"/>
        <v>1148</v>
      </c>
      <c r="K28" s="38">
        <f t="shared" si="22"/>
        <v>2840</v>
      </c>
      <c r="L28" s="38">
        <f t="shared" ref="L28:L36" si="34">H28*1.15%</f>
        <v>460</v>
      </c>
      <c r="M28" s="38">
        <f t="shared" si="23"/>
        <v>1216</v>
      </c>
      <c r="N28" s="38">
        <f t="shared" si="17"/>
        <v>2836</v>
      </c>
      <c r="O28" s="38">
        <f t="shared" si="24"/>
        <v>8500</v>
      </c>
      <c r="P28" s="38">
        <v>25</v>
      </c>
      <c r="Q28" s="38">
        <f t="shared" si="25"/>
        <v>2831.65</v>
      </c>
      <c r="R28" s="38">
        <f t="shared" si="26"/>
        <v>37168.35</v>
      </c>
      <c r="T28" s="24"/>
    </row>
    <row r="29" spans="2:21" s="8" customFormat="1" ht="33" customHeight="1" x14ac:dyDescent="0.25">
      <c r="B29" s="43">
        <v>10</v>
      </c>
      <c r="C29" s="36" t="s">
        <v>35</v>
      </c>
      <c r="D29" s="37" t="s">
        <v>36</v>
      </c>
      <c r="E29" s="44" t="s">
        <v>32</v>
      </c>
      <c r="F29" s="35" t="s">
        <v>13</v>
      </c>
      <c r="G29" s="35" t="s">
        <v>19</v>
      </c>
      <c r="H29" s="45">
        <v>35000</v>
      </c>
      <c r="I29" s="45"/>
      <c r="J29" s="38">
        <f t="shared" si="21"/>
        <v>1004.5</v>
      </c>
      <c r="K29" s="38">
        <f t="shared" si="22"/>
        <v>2485</v>
      </c>
      <c r="L29" s="38">
        <f t="shared" si="34"/>
        <v>402.5</v>
      </c>
      <c r="M29" s="38">
        <f t="shared" si="23"/>
        <v>1064</v>
      </c>
      <c r="N29" s="38">
        <f t="shared" si="17"/>
        <v>2481.5</v>
      </c>
      <c r="O29" s="38">
        <f t="shared" si="24"/>
        <v>7437.5</v>
      </c>
      <c r="P29" s="38">
        <v>25</v>
      </c>
      <c r="Q29" s="38">
        <f t="shared" si="25"/>
        <v>2093.5</v>
      </c>
      <c r="R29" s="38">
        <f t="shared" si="26"/>
        <v>32906.5</v>
      </c>
      <c r="T29" s="24"/>
    </row>
    <row r="30" spans="2:21" s="8" customFormat="1" ht="36" customHeight="1" x14ac:dyDescent="0.25">
      <c r="B30" s="35">
        <v>11</v>
      </c>
      <c r="C30" s="36" t="s">
        <v>37</v>
      </c>
      <c r="D30" s="37" t="s">
        <v>38</v>
      </c>
      <c r="E30" s="42" t="s">
        <v>32</v>
      </c>
      <c r="F30" s="35" t="s">
        <v>13</v>
      </c>
      <c r="G30" s="35" t="s">
        <v>19</v>
      </c>
      <c r="H30" s="38">
        <v>25000</v>
      </c>
      <c r="I30" s="38"/>
      <c r="J30" s="38">
        <f t="shared" si="21"/>
        <v>717.5</v>
      </c>
      <c r="K30" s="38">
        <f t="shared" si="22"/>
        <v>1775</v>
      </c>
      <c r="L30" s="38">
        <f t="shared" si="34"/>
        <v>287.5</v>
      </c>
      <c r="M30" s="38">
        <f t="shared" si="23"/>
        <v>760</v>
      </c>
      <c r="N30" s="38">
        <f t="shared" si="17"/>
        <v>1772.5</v>
      </c>
      <c r="O30" s="38">
        <f t="shared" si="24"/>
        <v>5312.5</v>
      </c>
      <c r="P30" s="38">
        <v>25</v>
      </c>
      <c r="Q30" s="38">
        <f t="shared" si="25"/>
        <v>1502.5</v>
      </c>
      <c r="R30" s="38">
        <f t="shared" si="26"/>
        <v>23497.5</v>
      </c>
      <c r="T30" s="24"/>
    </row>
    <row r="31" spans="2:21" s="8" customFormat="1" ht="24.95" customHeight="1" x14ac:dyDescent="0.25">
      <c r="B31" s="35">
        <v>12</v>
      </c>
      <c r="C31" s="36" t="s">
        <v>40</v>
      </c>
      <c r="D31" s="37" t="s">
        <v>39</v>
      </c>
      <c r="E31" s="37" t="s">
        <v>41</v>
      </c>
      <c r="F31" s="35" t="s">
        <v>13</v>
      </c>
      <c r="G31" s="35" t="s">
        <v>20</v>
      </c>
      <c r="H31" s="38">
        <v>30000</v>
      </c>
      <c r="I31" s="38"/>
      <c r="J31" s="38">
        <f t="shared" si="21"/>
        <v>861</v>
      </c>
      <c r="K31" s="38">
        <f t="shared" si="22"/>
        <v>2130</v>
      </c>
      <c r="L31" s="38">
        <f t="shared" si="34"/>
        <v>345</v>
      </c>
      <c r="M31" s="38">
        <f t="shared" si="23"/>
        <v>912</v>
      </c>
      <c r="N31" s="38">
        <f t="shared" ref="N31:N36" si="35">H31*7.09%</f>
        <v>2127</v>
      </c>
      <c r="O31" s="38">
        <f t="shared" si="24"/>
        <v>6375</v>
      </c>
      <c r="P31" s="38">
        <v>25</v>
      </c>
      <c r="Q31" s="38">
        <f t="shared" si="25"/>
        <v>1798</v>
      </c>
      <c r="R31" s="38">
        <f t="shared" si="26"/>
        <v>28202</v>
      </c>
      <c r="T31" s="24"/>
    </row>
    <row r="32" spans="2:21" s="8" customFormat="1" ht="24.95" customHeight="1" x14ac:dyDescent="0.25">
      <c r="B32" s="43">
        <v>13</v>
      </c>
      <c r="C32" s="46" t="s">
        <v>49</v>
      </c>
      <c r="D32" s="47" t="s">
        <v>39</v>
      </c>
      <c r="E32" s="37" t="s">
        <v>32</v>
      </c>
      <c r="F32" s="35" t="s">
        <v>13</v>
      </c>
      <c r="G32" s="35" t="s">
        <v>20</v>
      </c>
      <c r="H32" s="38">
        <v>35000</v>
      </c>
      <c r="I32" s="38"/>
      <c r="J32" s="38">
        <f>H32*2.87%</f>
        <v>1004.5</v>
      </c>
      <c r="K32" s="38">
        <f>H32*7.1%</f>
        <v>2485</v>
      </c>
      <c r="L32" s="38">
        <f t="shared" si="34"/>
        <v>402.5</v>
      </c>
      <c r="M32" s="38">
        <f>H32*3.04%</f>
        <v>1064</v>
      </c>
      <c r="N32" s="38">
        <f t="shared" si="35"/>
        <v>2481.5</v>
      </c>
      <c r="O32" s="38">
        <f>J32+K32+L32+M32+N32</f>
        <v>7437.5</v>
      </c>
      <c r="P32" s="38">
        <v>25</v>
      </c>
      <c r="Q32" s="38">
        <f>I32+J32+M32+P32</f>
        <v>2093.5</v>
      </c>
      <c r="R32" s="38">
        <f>H32-Q32</f>
        <v>32906.5</v>
      </c>
      <c r="T32" s="24"/>
    </row>
    <row r="33" spans="2:21" s="14" customFormat="1" ht="24.95" customHeight="1" x14ac:dyDescent="0.25">
      <c r="B33" s="43">
        <v>14</v>
      </c>
      <c r="C33" s="36" t="s">
        <v>77</v>
      </c>
      <c r="D33" s="37" t="s">
        <v>50</v>
      </c>
      <c r="E33" s="37" t="s">
        <v>32</v>
      </c>
      <c r="F33" s="35" t="s">
        <v>13</v>
      </c>
      <c r="G33" s="35" t="s">
        <v>20</v>
      </c>
      <c r="H33" s="38">
        <v>27000</v>
      </c>
      <c r="I33" s="38"/>
      <c r="J33" s="38">
        <f>H33*2.87%</f>
        <v>774.9</v>
      </c>
      <c r="K33" s="38">
        <f>H33*7.1%</f>
        <v>1917</v>
      </c>
      <c r="L33" s="38">
        <f t="shared" ref="L33" si="36">H33*1.15%</f>
        <v>310.5</v>
      </c>
      <c r="M33" s="38">
        <f>H33*3.04%</f>
        <v>820.8</v>
      </c>
      <c r="N33" s="38">
        <f t="shared" ref="N33" si="37">H33*7.09%</f>
        <v>1914.3</v>
      </c>
      <c r="O33" s="38">
        <f>J33+K33+L33+M33+N33</f>
        <v>5737.5</v>
      </c>
      <c r="P33" s="38">
        <v>25</v>
      </c>
      <c r="Q33" s="38">
        <f>I33+J33+M33+P33</f>
        <v>1620.7</v>
      </c>
      <c r="R33" s="38">
        <f>H33-Q33</f>
        <v>25379.3</v>
      </c>
      <c r="S33" s="8"/>
      <c r="T33" s="24"/>
      <c r="U33" s="8"/>
    </row>
    <row r="34" spans="2:21" s="14" customFormat="1" ht="24.95" customHeight="1" x14ac:dyDescent="0.25">
      <c r="B34" s="43">
        <v>15</v>
      </c>
      <c r="C34" s="36" t="s">
        <v>51</v>
      </c>
      <c r="D34" s="37" t="s">
        <v>50</v>
      </c>
      <c r="E34" s="37" t="s">
        <v>32</v>
      </c>
      <c r="F34" s="35" t="s">
        <v>13</v>
      </c>
      <c r="G34" s="35" t="s">
        <v>20</v>
      </c>
      <c r="H34" s="38">
        <v>24000</v>
      </c>
      <c r="I34" s="38"/>
      <c r="J34" s="38">
        <f>H34*2.87%</f>
        <v>688.8</v>
      </c>
      <c r="K34" s="38">
        <f>H34*7.1%</f>
        <v>1704</v>
      </c>
      <c r="L34" s="38">
        <f t="shared" si="34"/>
        <v>276</v>
      </c>
      <c r="M34" s="38">
        <f>H34*3.04%</f>
        <v>729.6</v>
      </c>
      <c r="N34" s="38">
        <f t="shared" si="35"/>
        <v>1701.6</v>
      </c>
      <c r="O34" s="38">
        <f>J34+K34+L34+M34+N34</f>
        <v>5100</v>
      </c>
      <c r="P34" s="38">
        <v>25</v>
      </c>
      <c r="Q34" s="38">
        <f>I34+J34+M34+P34</f>
        <v>1443.4</v>
      </c>
      <c r="R34" s="38">
        <f>H34-Q34</f>
        <v>22556.6</v>
      </c>
      <c r="S34" s="8"/>
      <c r="T34" s="24"/>
      <c r="U34" s="8"/>
    </row>
    <row r="35" spans="2:21" s="14" customFormat="1" ht="24.95" customHeight="1" x14ac:dyDescent="0.25">
      <c r="B35" s="43">
        <v>16</v>
      </c>
      <c r="C35" s="36" t="s">
        <v>52</v>
      </c>
      <c r="D35" s="37" t="s">
        <v>53</v>
      </c>
      <c r="E35" s="37" t="s">
        <v>32</v>
      </c>
      <c r="F35" s="35" t="s">
        <v>13</v>
      </c>
      <c r="G35" s="35" t="s">
        <v>19</v>
      </c>
      <c r="H35" s="38">
        <v>24000</v>
      </c>
      <c r="I35" s="38"/>
      <c r="J35" s="38">
        <f>H35*2.87%</f>
        <v>688.8</v>
      </c>
      <c r="K35" s="38">
        <f>H35*7.1%</f>
        <v>1704</v>
      </c>
      <c r="L35" s="38">
        <f t="shared" si="34"/>
        <v>276</v>
      </c>
      <c r="M35" s="38">
        <f>H35*3.04%</f>
        <v>729.6</v>
      </c>
      <c r="N35" s="38">
        <f t="shared" si="35"/>
        <v>1701.6</v>
      </c>
      <c r="O35" s="38">
        <f>J35+K35+L35+M35+N35</f>
        <v>5100</v>
      </c>
      <c r="P35" s="38">
        <v>25</v>
      </c>
      <c r="Q35" s="38">
        <f>I35+J35+M35+P35</f>
        <v>1443.4</v>
      </c>
      <c r="R35" s="38">
        <f>H35-Q35</f>
        <v>22556.6</v>
      </c>
      <c r="S35" s="8"/>
      <c r="T35" s="24"/>
      <c r="U35" s="8"/>
    </row>
    <row r="36" spans="2:21" s="14" customFormat="1" ht="24.95" customHeight="1" x14ac:dyDescent="0.25">
      <c r="B36" s="43">
        <v>17</v>
      </c>
      <c r="C36" s="36" t="s">
        <v>54</v>
      </c>
      <c r="D36" s="37" t="s">
        <v>50</v>
      </c>
      <c r="E36" s="37" t="s">
        <v>32</v>
      </c>
      <c r="F36" s="35" t="s">
        <v>13</v>
      </c>
      <c r="G36" s="35" t="s">
        <v>20</v>
      </c>
      <c r="H36" s="38">
        <v>24000</v>
      </c>
      <c r="I36" s="38"/>
      <c r="J36" s="38">
        <f>H36*2.87%</f>
        <v>688.8</v>
      </c>
      <c r="K36" s="38">
        <f>H36*7.1%</f>
        <v>1704</v>
      </c>
      <c r="L36" s="38">
        <f t="shared" si="34"/>
        <v>276</v>
      </c>
      <c r="M36" s="38">
        <f>H36*3.04%</f>
        <v>729.6</v>
      </c>
      <c r="N36" s="38">
        <f t="shared" si="35"/>
        <v>1701.6</v>
      </c>
      <c r="O36" s="38">
        <f>J36+K36+L36+M36+N36</f>
        <v>5100</v>
      </c>
      <c r="P36" s="38">
        <v>25</v>
      </c>
      <c r="Q36" s="38">
        <f>I36+J36+M36+P36</f>
        <v>1443.4</v>
      </c>
      <c r="R36" s="38">
        <f>H36-Q36</f>
        <v>22556.6</v>
      </c>
      <c r="S36" s="8"/>
      <c r="T36" s="24"/>
      <c r="U36" s="8"/>
    </row>
    <row r="37" spans="2:21" s="14" customFormat="1" ht="24.95" customHeight="1" x14ac:dyDescent="0.35">
      <c r="B37" s="30" t="s">
        <v>55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8"/>
      <c r="T37" s="24"/>
      <c r="U37" s="8"/>
    </row>
    <row r="38" spans="2:21" s="14" customFormat="1" ht="24.95" customHeight="1" x14ac:dyDescent="0.25">
      <c r="B38" s="35">
        <v>18</v>
      </c>
      <c r="C38" s="48" t="s">
        <v>56</v>
      </c>
      <c r="D38" s="41" t="s">
        <v>58</v>
      </c>
      <c r="E38" s="41" t="s">
        <v>55</v>
      </c>
      <c r="F38" s="49" t="s">
        <v>13</v>
      </c>
      <c r="G38" s="35" t="s">
        <v>19</v>
      </c>
      <c r="H38" s="50">
        <v>100000</v>
      </c>
      <c r="I38" s="50">
        <v>12105.44</v>
      </c>
      <c r="J38" s="38">
        <f>H38*2.87%</f>
        <v>2870</v>
      </c>
      <c r="K38" s="38">
        <f>H38*7.1%</f>
        <v>7100</v>
      </c>
      <c r="L38" s="38">
        <f>H38*1.15%</f>
        <v>1150</v>
      </c>
      <c r="M38" s="38">
        <f>H38*3.04%</f>
        <v>3040</v>
      </c>
      <c r="N38" s="38">
        <f>H38*7.09%</f>
        <v>7090</v>
      </c>
      <c r="O38" s="38">
        <f>J38+K38+L38+M38+N38</f>
        <v>21250</v>
      </c>
      <c r="P38" s="38">
        <v>25</v>
      </c>
      <c r="Q38" s="38">
        <f>I38+J38+M38+P38</f>
        <v>18040.439999999999</v>
      </c>
      <c r="R38" s="38">
        <f>H38-Q38</f>
        <v>81959.56</v>
      </c>
      <c r="S38" s="8"/>
      <c r="T38" s="24"/>
      <c r="U38" s="8"/>
    </row>
    <row r="39" spans="2:21" s="14" customFormat="1" ht="24.95" customHeight="1" x14ac:dyDescent="0.25">
      <c r="B39" s="35">
        <v>19</v>
      </c>
      <c r="C39" s="48" t="s">
        <v>57</v>
      </c>
      <c r="D39" s="41" t="s">
        <v>25</v>
      </c>
      <c r="E39" s="41" t="s">
        <v>55</v>
      </c>
      <c r="F39" s="49" t="s">
        <v>13</v>
      </c>
      <c r="G39" s="49" t="s">
        <v>20</v>
      </c>
      <c r="H39" s="50">
        <v>35000</v>
      </c>
      <c r="I39" s="50"/>
      <c r="J39" s="38">
        <f>H39*2.87%</f>
        <v>1004.5</v>
      </c>
      <c r="K39" s="38">
        <f>H39*7.1%</f>
        <v>2485</v>
      </c>
      <c r="L39" s="38">
        <f>H39*1.15%</f>
        <v>402.5</v>
      </c>
      <c r="M39" s="38">
        <f>H39*3.04%</f>
        <v>1064</v>
      </c>
      <c r="N39" s="38">
        <f>H39*7.09%</f>
        <v>2481.5</v>
      </c>
      <c r="O39" s="38">
        <f>J39+K39+L39+M39+N39</f>
        <v>7437.5</v>
      </c>
      <c r="P39" s="38">
        <v>25</v>
      </c>
      <c r="Q39" s="38">
        <f>I39+J39+M39+P39</f>
        <v>2093.5</v>
      </c>
      <c r="R39" s="38">
        <f>H39-Q39</f>
        <v>32906.5</v>
      </c>
      <c r="S39" s="8"/>
      <c r="T39" s="24"/>
      <c r="U39" s="8"/>
    </row>
    <row r="40" spans="2:21" s="14" customFormat="1" ht="24.95" customHeight="1" x14ac:dyDescent="0.35">
      <c r="B40" s="40" t="s">
        <v>66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8"/>
      <c r="T40" s="24"/>
      <c r="U40" s="8"/>
    </row>
    <row r="41" spans="2:21" s="14" customFormat="1" ht="20.25" customHeight="1" x14ac:dyDescent="0.25">
      <c r="B41" s="51">
        <v>20</v>
      </c>
      <c r="C41" s="36" t="s">
        <v>59</v>
      </c>
      <c r="D41" s="41" t="s">
        <v>60</v>
      </c>
      <c r="E41" s="52" t="s">
        <v>67</v>
      </c>
      <c r="F41" s="49" t="s">
        <v>13</v>
      </c>
      <c r="G41" s="49" t="s">
        <v>20</v>
      </c>
      <c r="H41" s="50">
        <v>35000</v>
      </c>
      <c r="I41" s="50"/>
      <c r="J41" s="38">
        <f>H41*2.87%</f>
        <v>1004.5</v>
      </c>
      <c r="K41" s="38">
        <f>H41*7.1%</f>
        <v>2485</v>
      </c>
      <c r="L41" s="38">
        <f>H41*1.15%</f>
        <v>402.5</v>
      </c>
      <c r="M41" s="38">
        <f>H41*3.04%</f>
        <v>1064</v>
      </c>
      <c r="N41" s="38">
        <f>H41*7.09%</f>
        <v>2481.5</v>
      </c>
      <c r="O41" s="38">
        <f>J41+K41+L41+M41+N41</f>
        <v>7437.5</v>
      </c>
      <c r="P41" s="38">
        <v>25</v>
      </c>
      <c r="Q41" s="38">
        <f>I41+J41+M41+P41</f>
        <v>2093.5</v>
      </c>
      <c r="R41" s="38">
        <f>H41-Q41</f>
        <v>32906.5</v>
      </c>
      <c r="S41" s="8"/>
      <c r="T41" s="24"/>
      <c r="U41" s="8"/>
    </row>
    <row r="42" spans="2:21" s="14" customFormat="1" ht="19.5" customHeight="1" x14ac:dyDescent="0.25">
      <c r="B42" s="35">
        <v>21</v>
      </c>
      <c r="C42" s="36" t="s">
        <v>61</v>
      </c>
      <c r="D42" s="37" t="s">
        <v>60</v>
      </c>
      <c r="E42" s="52" t="s">
        <v>67</v>
      </c>
      <c r="F42" s="49" t="s">
        <v>13</v>
      </c>
      <c r="G42" s="49" t="s">
        <v>20</v>
      </c>
      <c r="H42" s="38">
        <v>35000</v>
      </c>
      <c r="I42" s="38"/>
      <c r="J42" s="38">
        <f>H42*2.87%</f>
        <v>1004.5</v>
      </c>
      <c r="K42" s="38">
        <f>H42*7.1%</f>
        <v>2485</v>
      </c>
      <c r="L42" s="38">
        <f>H42*1.15%</f>
        <v>402.5</v>
      </c>
      <c r="M42" s="38">
        <f>H42*3.04%</f>
        <v>1064</v>
      </c>
      <c r="N42" s="38">
        <f>H42*7.09%</f>
        <v>2481.5</v>
      </c>
      <c r="O42" s="38">
        <f>J42+K42+L42+M42+N42</f>
        <v>7437.5</v>
      </c>
      <c r="P42" s="38">
        <v>25</v>
      </c>
      <c r="Q42" s="38">
        <f>I42+J42+M42+P42</f>
        <v>2093.5</v>
      </c>
      <c r="R42" s="38">
        <f>H42-Q42</f>
        <v>32906.5</v>
      </c>
      <c r="S42" s="8"/>
      <c r="T42" s="24"/>
      <c r="U42" s="8"/>
    </row>
    <row r="43" spans="2:21" s="14" customFormat="1" ht="19.5" customHeight="1" x14ac:dyDescent="0.25">
      <c r="B43" s="35">
        <v>22</v>
      </c>
      <c r="C43" s="36" t="s">
        <v>62</v>
      </c>
      <c r="D43" s="37" t="s">
        <v>60</v>
      </c>
      <c r="E43" s="52" t="s">
        <v>67</v>
      </c>
      <c r="F43" s="49" t="s">
        <v>13</v>
      </c>
      <c r="G43" s="49" t="s">
        <v>19</v>
      </c>
      <c r="H43" s="38">
        <v>35000</v>
      </c>
      <c r="I43" s="38"/>
      <c r="J43" s="38">
        <f>H43*2.87%</f>
        <v>1004.5</v>
      </c>
      <c r="K43" s="38">
        <f>H43*7.1%</f>
        <v>2485</v>
      </c>
      <c r="L43" s="38">
        <f>H43*1.15%</f>
        <v>402.5</v>
      </c>
      <c r="M43" s="38">
        <f>H43*3.04%</f>
        <v>1064</v>
      </c>
      <c r="N43" s="38">
        <f>H43*7.09%</f>
        <v>2481.5</v>
      </c>
      <c r="O43" s="38">
        <f>J43+K43+L43+M43+N43</f>
        <v>7437.5</v>
      </c>
      <c r="P43" s="38">
        <v>25</v>
      </c>
      <c r="Q43" s="38">
        <f>I43+J43+M43+P43</f>
        <v>2093.5</v>
      </c>
      <c r="R43" s="38">
        <f>H43-Q43</f>
        <v>32906.5</v>
      </c>
      <c r="S43" s="8"/>
      <c r="T43" s="24"/>
      <c r="U43" s="8"/>
    </row>
    <row r="44" spans="2:21" s="14" customFormat="1" ht="24.95" customHeight="1" x14ac:dyDescent="0.35">
      <c r="B44" s="53" t="s">
        <v>63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8"/>
      <c r="T44" s="24"/>
      <c r="U44" s="8"/>
    </row>
    <row r="45" spans="2:21" s="14" customFormat="1" ht="22.5" customHeight="1" x14ac:dyDescent="0.25">
      <c r="B45" s="51">
        <v>23</v>
      </c>
      <c r="C45" s="54" t="s">
        <v>64</v>
      </c>
      <c r="D45" s="55" t="s">
        <v>65</v>
      </c>
      <c r="E45" s="37" t="s">
        <v>76</v>
      </c>
      <c r="F45" s="35" t="s">
        <v>13</v>
      </c>
      <c r="G45" s="35" t="s">
        <v>20</v>
      </c>
      <c r="H45" s="38">
        <v>85000</v>
      </c>
      <c r="I45" s="38">
        <v>8577.06</v>
      </c>
      <c r="J45" s="38">
        <f>H45*2.87%</f>
        <v>2439.5</v>
      </c>
      <c r="K45" s="38">
        <f>H45*7.1%</f>
        <v>6035</v>
      </c>
      <c r="L45" s="38">
        <f>H45*1.15%</f>
        <v>977.5</v>
      </c>
      <c r="M45" s="38">
        <f>H45*3.04%</f>
        <v>2584</v>
      </c>
      <c r="N45" s="38">
        <f>H45*7.09%</f>
        <v>6026.5</v>
      </c>
      <c r="O45" s="38">
        <f>J45+K45+L45+M45+N45</f>
        <v>18062.5</v>
      </c>
      <c r="P45" s="38">
        <v>25</v>
      </c>
      <c r="Q45" s="38">
        <f>I45+J45+M45+P45</f>
        <v>13625.56</v>
      </c>
      <c r="R45" s="38">
        <f>H45-Q45</f>
        <v>71374.44</v>
      </c>
      <c r="S45" s="8"/>
      <c r="T45" s="24"/>
      <c r="U45" s="8"/>
    </row>
    <row r="46" spans="2:21" ht="24.95" customHeight="1" x14ac:dyDescent="0.25">
      <c r="B46" s="57" t="s">
        <v>17</v>
      </c>
      <c r="C46" s="57"/>
      <c r="D46" s="57"/>
      <c r="E46" s="57"/>
      <c r="F46" s="57"/>
      <c r="G46" s="58"/>
      <c r="H46" s="56">
        <f>SUM(H17:H45)</f>
        <v>985500</v>
      </c>
      <c r="I46" s="56">
        <f>SUM(I17:I45)</f>
        <v>41794.870000000003</v>
      </c>
      <c r="J46" s="56">
        <f>SUM(J17:J45)</f>
        <v>28283.85</v>
      </c>
      <c r="K46" s="56">
        <f>SUM(K17:K45)</f>
        <v>69970.5</v>
      </c>
      <c r="L46" s="56">
        <f>SUM(L18:L45)</f>
        <v>11160.75</v>
      </c>
      <c r="M46" s="56">
        <f>SUM(M17:M45)</f>
        <v>29959.200000000001</v>
      </c>
      <c r="N46" s="56">
        <f>SUM(N17:N45)</f>
        <v>69871.95</v>
      </c>
      <c r="O46" s="56">
        <f>SUM(O17:O45)</f>
        <v>209246.25</v>
      </c>
      <c r="P46" s="56">
        <f>SUM(P17:P36)</f>
        <v>425</v>
      </c>
      <c r="Q46" s="56">
        <f>SUM(Q17:Q45)</f>
        <v>100612.92</v>
      </c>
      <c r="R46" s="56">
        <f>SUM(R17:R45)</f>
        <v>884887.08</v>
      </c>
    </row>
    <row r="47" spans="2:21" ht="24.95" customHeight="1" x14ac:dyDescent="0.25">
      <c r="B47" s="26"/>
      <c r="C47" s="26"/>
      <c r="D47" s="26"/>
      <c r="E47" s="26"/>
      <c r="F47" s="26"/>
      <c r="G47" s="26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</row>
    <row r="48" spans="2:21" ht="24.95" customHeight="1" x14ac:dyDescent="0.25">
      <c r="O48" s="6"/>
      <c r="P48" s="6"/>
      <c r="Q48" s="6"/>
      <c r="R48" s="6"/>
    </row>
    <row r="49" spans="2:18" ht="24.95" customHeight="1" x14ac:dyDescent="0.25">
      <c r="B49" s="17"/>
      <c r="O49" s="6"/>
      <c r="P49" s="6"/>
      <c r="Q49" s="6"/>
      <c r="R49" s="6"/>
    </row>
    <row r="50" spans="2:18" ht="24.95" customHeight="1" x14ac:dyDescent="0.3">
      <c r="F50" s="29" t="s">
        <v>75</v>
      </c>
      <c r="I50" s="3"/>
    </row>
    <row r="51" spans="2:18" ht="24.95" customHeight="1" x14ac:dyDescent="0.25">
      <c r="F51" s="28" t="s">
        <v>74</v>
      </c>
    </row>
    <row r="52" spans="2:18" ht="24.95" customHeight="1" x14ac:dyDescent="0.25"/>
    <row r="53" spans="2:18" ht="24.95" customHeight="1" x14ac:dyDescent="0.25"/>
    <row r="54" spans="2:18" ht="24.95" customHeight="1" x14ac:dyDescent="0.25"/>
    <row r="55" spans="2:18" ht="24.95" customHeight="1" x14ac:dyDescent="0.25"/>
    <row r="56" spans="2:18" ht="24.95" customHeight="1" x14ac:dyDescent="0.25"/>
    <row r="57" spans="2:18" ht="24.95" customHeight="1" x14ac:dyDescent="0.25"/>
    <row r="58" spans="2:18" ht="24.95" customHeight="1" x14ac:dyDescent="0.25"/>
    <row r="59" spans="2:18" ht="24.95" customHeight="1" x14ac:dyDescent="0.25"/>
    <row r="60" spans="2:18" ht="24.95" customHeight="1" x14ac:dyDescent="0.25"/>
    <row r="61" spans="2:18" ht="24.95" customHeight="1" x14ac:dyDescent="0.25"/>
    <row r="62" spans="2:18" ht="24.95" customHeight="1" x14ac:dyDescent="0.25"/>
    <row r="63" spans="2:18" ht="24.95" customHeight="1" x14ac:dyDescent="0.25"/>
    <row r="64" spans="2:18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</sheetData>
  <mergeCells count="21">
    <mergeCell ref="B6:R7"/>
    <mergeCell ref="B9:R9"/>
    <mergeCell ref="B10:R10"/>
    <mergeCell ref="B12:R12"/>
    <mergeCell ref="B13:R13"/>
    <mergeCell ref="B46:G46"/>
    <mergeCell ref="B8:R8"/>
    <mergeCell ref="R14:R16"/>
    <mergeCell ref="J15:K15"/>
    <mergeCell ref="L15:L16"/>
    <mergeCell ref="M15:N15"/>
    <mergeCell ref="Q15:Q16"/>
    <mergeCell ref="O15:O16"/>
    <mergeCell ref="J14:O14"/>
    <mergeCell ref="F14:F16"/>
    <mergeCell ref="H14:H16"/>
    <mergeCell ref="I14:I16"/>
    <mergeCell ref="B14:B16"/>
    <mergeCell ref="C14:C16"/>
    <mergeCell ref="D14:D16"/>
    <mergeCell ref="G14:G16"/>
  </mergeCells>
  <conditionalFormatting sqref="B40">
    <cfRule type="duplicateValues" dxfId="5" priority="10"/>
  </conditionalFormatting>
  <conditionalFormatting sqref="B44">
    <cfRule type="duplicateValues" dxfId="4" priority="6"/>
  </conditionalFormatting>
  <conditionalFormatting sqref="C29">
    <cfRule type="duplicateValues" dxfId="3" priority="7"/>
  </conditionalFormatting>
  <conditionalFormatting sqref="C38">
    <cfRule type="duplicateValues" dxfId="2" priority="12"/>
  </conditionalFormatting>
  <conditionalFormatting sqref="C39">
    <cfRule type="duplicateValues" dxfId="1" priority="13"/>
  </conditionalFormatting>
  <conditionalFormatting sqref="C45">
    <cfRule type="duplicateValues" dxfId="0" priority="16"/>
  </conditionalFormatting>
  <printOptions horizontalCentered="1"/>
  <pageMargins left="0.59055118110236227" right="0" top="0.98425196850393704" bottom="0.19685039370078741" header="0.51181102362204722" footer="0.51181102362204722"/>
  <pageSetup paperSize="5" scale="35" fitToWidth="0" fitToHeight="2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Octubre, 2024</vt:lpstr>
      <vt:lpstr>'Octubre, 2024'!Área_de_impresión</vt:lpstr>
      <vt:lpstr>'Octubre,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Mersi Abreu</cp:lastModifiedBy>
  <cp:lastPrinted>2024-10-28T15:24:02Z</cp:lastPrinted>
  <dcterms:created xsi:type="dcterms:W3CDTF">2017-09-27T15:04:47Z</dcterms:created>
  <dcterms:modified xsi:type="dcterms:W3CDTF">2024-10-28T15:24:07Z</dcterms:modified>
</cp:coreProperties>
</file>