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9 CARGADOS SEPTIEMBRE 2026\SECCIÓN RRHH\"/>
    </mc:Choice>
  </mc:AlternateContent>
  <xr:revisionPtr revIDLastSave="0" documentId="13_ncr:1_{D28F0343-813E-45D1-AE4C-DAD4830ECCF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Nom. Fija, sep 2026" sheetId="3" r:id="rId1"/>
  </sheets>
  <definedNames>
    <definedName name="_xlnm._FilterDatabase" localSheetId="0" hidden="1">'Nom. Fija, sep 2026'!#REF!</definedName>
    <definedName name="_xlnm.Print_Area" localSheetId="0">'Nom. Fija, sep 2026'!$A$1:$S$50</definedName>
    <definedName name="DATOS" localSheetId="0">#REF!</definedName>
    <definedName name="DATOS">#REF!</definedName>
    <definedName name="DATOSS" localSheetId="0">#REF!</definedName>
    <definedName name="DATOSS">#REF!</definedName>
    <definedName name="Print_Area" localSheetId="0">'Nom. Fija, sep 2026'!$A$2:$R$49</definedName>
    <definedName name="Print_Titles" localSheetId="0">'Nom. Fija, sep 2026'!$1:$16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2" i="3" l="1"/>
  <c r="M42" i="3"/>
  <c r="L42" i="3"/>
  <c r="K42" i="3"/>
  <c r="J42" i="3"/>
  <c r="N19" i="3"/>
  <c r="M19" i="3"/>
  <c r="L19" i="3"/>
  <c r="K19" i="3"/>
  <c r="J19" i="3"/>
  <c r="Q19" i="3" s="1"/>
  <c r="R19" i="3" s="1"/>
  <c r="O42" i="3" l="1"/>
  <c r="Q42" i="3"/>
  <c r="R42" i="3" s="1"/>
  <c r="O19" i="3"/>
  <c r="P30" i="3"/>
  <c r="P45" i="3" l="1"/>
  <c r="I45" i="3"/>
  <c r="H45" i="3"/>
  <c r="N44" i="3"/>
  <c r="M44" i="3"/>
  <c r="L44" i="3"/>
  <c r="K44" i="3"/>
  <c r="J44" i="3"/>
  <c r="Q44" i="3" s="1"/>
  <c r="R44" i="3" s="1"/>
  <c r="N41" i="3"/>
  <c r="M41" i="3"/>
  <c r="L41" i="3"/>
  <c r="K41" i="3"/>
  <c r="J41" i="3"/>
  <c r="N40" i="3"/>
  <c r="M40" i="3"/>
  <c r="L40" i="3"/>
  <c r="K40" i="3"/>
  <c r="J40" i="3"/>
  <c r="N38" i="3"/>
  <c r="M38" i="3"/>
  <c r="L38" i="3"/>
  <c r="K38" i="3"/>
  <c r="J38" i="3"/>
  <c r="N37" i="3"/>
  <c r="M37" i="3"/>
  <c r="L37" i="3"/>
  <c r="K37" i="3"/>
  <c r="J37" i="3"/>
  <c r="Q37" i="3" s="1"/>
  <c r="R37" i="3" s="1"/>
  <c r="N35" i="3"/>
  <c r="M35" i="3"/>
  <c r="L35" i="3"/>
  <c r="K35" i="3"/>
  <c r="J35" i="3"/>
  <c r="N34" i="3"/>
  <c r="M34" i="3"/>
  <c r="L34" i="3"/>
  <c r="K34" i="3"/>
  <c r="J34" i="3"/>
  <c r="N33" i="3"/>
  <c r="M33" i="3"/>
  <c r="L33" i="3"/>
  <c r="K33" i="3"/>
  <c r="J33" i="3"/>
  <c r="N32" i="3"/>
  <c r="M32" i="3"/>
  <c r="L32" i="3"/>
  <c r="K32" i="3"/>
  <c r="J32" i="3"/>
  <c r="Q32" i="3" s="1"/>
  <c r="R32" i="3" s="1"/>
  <c r="N31" i="3"/>
  <c r="M31" i="3"/>
  <c r="L31" i="3"/>
  <c r="K31" i="3"/>
  <c r="J31" i="3"/>
  <c r="N30" i="3"/>
  <c r="M30" i="3"/>
  <c r="L30" i="3"/>
  <c r="K30" i="3"/>
  <c r="J30" i="3"/>
  <c r="N29" i="3"/>
  <c r="M29" i="3"/>
  <c r="L29" i="3"/>
  <c r="K29" i="3"/>
  <c r="J29" i="3"/>
  <c r="N28" i="3"/>
  <c r="M28" i="3"/>
  <c r="L28" i="3"/>
  <c r="K28" i="3"/>
  <c r="J28" i="3"/>
  <c r="Q28" i="3" s="1"/>
  <c r="R28" i="3" s="1"/>
  <c r="N27" i="3"/>
  <c r="M27" i="3"/>
  <c r="L27" i="3"/>
  <c r="K27" i="3"/>
  <c r="J27" i="3"/>
  <c r="N26" i="3"/>
  <c r="M26" i="3"/>
  <c r="K26" i="3"/>
  <c r="J26" i="3"/>
  <c r="N25" i="3"/>
  <c r="M25" i="3"/>
  <c r="K25" i="3"/>
  <c r="J25" i="3"/>
  <c r="N23" i="3"/>
  <c r="M23" i="3"/>
  <c r="K23" i="3"/>
  <c r="J23" i="3"/>
  <c r="N21" i="3"/>
  <c r="M21" i="3"/>
  <c r="L21" i="3"/>
  <c r="K21" i="3"/>
  <c r="J21" i="3"/>
  <c r="N20" i="3"/>
  <c r="M20" i="3"/>
  <c r="L20" i="3"/>
  <c r="K20" i="3"/>
  <c r="J20" i="3"/>
  <c r="N18" i="3"/>
  <c r="M18" i="3"/>
  <c r="L18" i="3"/>
  <c r="K18" i="3"/>
  <c r="J18" i="3"/>
  <c r="O41" i="3" l="1"/>
  <c r="Q31" i="3"/>
  <c r="R31" i="3" s="1"/>
  <c r="Q35" i="3"/>
  <c r="R35" i="3" s="1"/>
  <c r="Q41" i="3"/>
  <c r="R41" i="3" s="1"/>
  <c r="Q33" i="3"/>
  <c r="R33" i="3" s="1"/>
  <c r="O37" i="3"/>
  <c r="L45" i="3"/>
  <c r="Q21" i="3"/>
  <c r="R21" i="3" s="1"/>
  <c r="Q20" i="3"/>
  <c r="R20" i="3" s="1"/>
  <c r="Q29" i="3"/>
  <c r="R29" i="3" s="1"/>
  <c r="O32" i="3"/>
  <c r="Q38" i="3"/>
  <c r="R38" i="3" s="1"/>
  <c r="M45" i="3"/>
  <c r="O23" i="3"/>
  <c r="Q30" i="3"/>
  <c r="R30" i="3" s="1"/>
  <c r="O33" i="3"/>
  <c r="Q34" i="3"/>
  <c r="R34" i="3" s="1"/>
  <c r="O38" i="3"/>
  <c r="Q40" i="3"/>
  <c r="R40" i="3" s="1"/>
  <c r="O44" i="3"/>
  <c r="N45" i="3"/>
  <c r="Q25" i="3"/>
  <c r="R25" i="3" s="1"/>
  <c r="Q26" i="3"/>
  <c r="R26" i="3" s="1"/>
  <c r="Q27" i="3"/>
  <c r="R27" i="3" s="1"/>
  <c r="O34" i="3"/>
  <c r="O40" i="3"/>
  <c r="O35" i="3"/>
  <c r="J45" i="3"/>
  <c r="K45" i="3"/>
  <c r="O18" i="3"/>
  <c r="O20" i="3"/>
  <c r="O21" i="3"/>
  <c r="Q23" i="3"/>
  <c r="R23" i="3" s="1"/>
  <c r="O26" i="3"/>
  <c r="O27" i="3"/>
  <c r="O28" i="3"/>
  <c r="O29" i="3"/>
  <c r="O30" i="3"/>
  <c r="O31" i="3"/>
  <c r="Q18" i="3"/>
  <c r="O25" i="3"/>
  <c r="R18" i="3" l="1"/>
  <c r="R45" i="3" s="1"/>
  <c r="Q45" i="3"/>
  <c r="O45" i="3"/>
</calcChain>
</file>

<file path=xl/sharedStrings.xml><?xml version="1.0" encoding="utf-8"?>
<sst xmlns="http://schemas.openxmlformats.org/spreadsheetml/2006/main" count="143" uniqueCount="79">
  <si>
    <t>Total Retenciones y Aportes</t>
  </si>
  <si>
    <t>Estatus</t>
  </si>
  <si>
    <t>Seguro de Pensión (9.97%)</t>
  </si>
  <si>
    <t>Empleado (2.87%)</t>
  </si>
  <si>
    <t>Patronal (7.10%)</t>
  </si>
  <si>
    <t>Empleado (3.04%)</t>
  </si>
  <si>
    <t>Patronal (7.09%)</t>
  </si>
  <si>
    <t xml:space="preserve">No. </t>
  </si>
  <si>
    <t>Sub-total TSS</t>
  </si>
  <si>
    <t>Seguro de Salud (10.53%)</t>
  </si>
  <si>
    <t>Nombre</t>
  </si>
  <si>
    <t>Riesgos Laborales
(1.15%)</t>
  </si>
  <si>
    <t>Deducción
Empleado</t>
  </si>
  <si>
    <t>Fijo</t>
  </si>
  <si>
    <t>ISR 
Ley 11-92</t>
  </si>
  <si>
    <t>Sueldo Neto 
en RD$</t>
  </si>
  <si>
    <t>Seguridad Social (Ley No.87-01)</t>
  </si>
  <si>
    <t>Totales en RD$</t>
  </si>
  <si>
    <t>Género</t>
  </si>
  <si>
    <t>Masculino</t>
  </si>
  <si>
    <t>Femenino</t>
  </si>
  <si>
    <t>Descuentos</t>
  </si>
  <si>
    <t>Cargo En Nomina</t>
  </si>
  <si>
    <t>Analista de Compras y Contrataciones</t>
  </si>
  <si>
    <t>Auxiliar Administrativo</t>
  </si>
  <si>
    <t xml:space="preserve">Auxiliar Administrativo </t>
  </si>
  <si>
    <t>Despacho de Presidente</t>
  </si>
  <si>
    <t>División de Recursos Humanos</t>
  </si>
  <si>
    <t>División Administrativa</t>
  </si>
  <si>
    <t xml:space="preserve">Enc. División Recursos Humanos </t>
  </si>
  <si>
    <t>División Recursos Humanos</t>
  </si>
  <si>
    <t>Juan Jose Rodríguez Marte</t>
  </si>
  <si>
    <t xml:space="preserve">División Administrativa </t>
  </si>
  <si>
    <t>Enrique Reyes</t>
  </si>
  <si>
    <t>Supervisor de Mantenimiento</t>
  </si>
  <si>
    <t>George King</t>
  </si>
  <si>
    <t xml:space="preserve">Aux. Administrativo </t>
  </si>
  <si>
    <t>Recepcionista</t>
  </si>
  <si>
    <t xml:space="preserve">Benjamín Uribe Montas </t>
  </si>
  <si>
    <t xml:space="preserve">Leni Mailin Siri Acosta </t>
  </si>
  <si>
    <t>Jose Altagracia Lora Guillen</t>
  </si>
  <si>
    <t>Diseñador Gráfico</t>
  </si>
  <si>
    <t>Chofer I</t>
  </si>
  <si>
    <t>Area</t>
  </si>
  <si>
    <t xml:space="preserve">Otros </t>
  </si>
  <si>
    <t xml:space="preserve">Flerida del Carmen Peña Javier </t>
  </si>
  <si>
    <t>Conserje</t>
  </si>
  <si>
    <t xml:space="preserve">Yoselys De la Cruz Manzueta </t>
  </si>
  <si>
    <t>Yermin Ehteves Diaz Montas</t>
  </si>
  <si>
    <t>Ayudante de Mantenimiento</t>
  </si>
  <si>
    <t xml:space="preserve">División Financiera </t>
  </si>
  <si>
    <t>Jose Pilia Moreno Duarte</t>
  </si>
  <si>
    <t xml:space="preserve">Marisela Ventura Santana </t>
  </si>
  <si>
    <t xml:space="preserve">Encargado División Financiera </t>
  </si>
  <si>
    <t xml:space="preserve">Eusebia Pérez Jiménez </t>
  </si>
  <si>
    <t xml:space="preserve">Guía de Museo </t>
  </si>
  <si>
    <t>Elbin Alejandro Feliz</t>
  </si>
  <si>
    <t>Sección Centro de Documentación</t>
  </si>
  <si>
    <t>Ruth Magda Rosanna Feliz Obregon</t>
  </si>
  <si>
    <t xml:space="preserve">Encargada Centro de Documentación </t>
  </si>
  <si>
    <t>División de Difusión y Promoción  Obras de Duarte</t>
  </si>
  <si>
    <t xml:space="preserve">Div. Difusión y Promoción  Obras de Duarte </t>
  </si>
  <si>
    <t xml:space="preserve"> Víctor Cesar Zabala Sánchez </t>
  </si>
  <si>
    <t>Andrés Avelino García Peinttre</t>
  </si>
  <si>
    <t>Sueldo en RD$</t>
  </si>
  <si>
    <t>Analista de Documentación</t>
  </si>
  <si>
    <t xml:space="preserve">Enc. Div. Recursos Humanos. </t>
  </si>
  <si>
    <t>Teresa Suzaña Montero</t>
  </si>
  <si>
    <t>Jhonniel García Samboy</t>
  </si>
  <si>
    <t>Andrés Galva Galva</t>
  </si>
  <si>
    <t>Centro de Documentación</t>
  </si>
  <si>
    <t>Mensajero</t>
  </si>
  <si>
    <t>Lic. Víctor C. Zabala Sánchez,</t>
  </si>
  <si>
    <r>
      <rPr>
        <b/>
        <sz val="18"/>
        <color theme="1"/>
        <rFont val="Malgun Gothic"/>
        <family val="2"/>
      </rPr>
      <t>CAPITULO:</t>
    </r>
    <r>
      <rPr>
        <sz val="18"/>
        <color theme="1"/>
        <rFont val="Malgun Gothic"/>
        <family val="2"/>
      </rPr>
      <t xml:space="preserve"> 5137          </t>
    </r>
    <r>
      <rPr>
        <b/>
        <sz val="18"/>
        <color theme="1"/>
        <rFont val="Malgun Gothic"/>
        <family val="2"/>
      </rPr>
      <t xml:space="preserve">SUBCAPITULO: </t>
    </r>
    <r>
      <rPr>
        <sz val="18"/>
        <color theme="1"/>
        <rFont val="Malgun Gothic"/>
        <family val="2"/>
      </rPr>
      <t xml:space="preserve">01        </t>
    </r>
    <r>
      <rPr>
        <b/>
        <sz val="18"/>
        <color theme="1"/>
        <rFont val="Malgun Gothic"/>
        <family val="2"/>
      </rPr>
      <t xml:space="preserve">  DAF: </t>
    </r>
    <r>
      <rPr>
        <sz val="18"/>
        <color theme="1"/>
        <rFont val="Malgun Gothic"/>
        <family val="2"/>
      </rPr>
      <t xml:space="preserve">01         </t>
    </r>
    <r>
      <rPr>
        <b/>
        <sz val="18"/>
        <color theme="1"/>
        <rFont val="Malgun Gothic"/>
        <family val="2"/>
      </rPr>
      <t xml:space="preserve"> UE:</t>
    </r>
    <r>
      <rPr>
        <sz val="18"/>
        <color theme="1"/>
        <rFont val="Malgun Gothic"/>
        <family val="2"/>
      </rPr>
      <t xml:space="preserve"> 0001          </t>
    </r>
    <r>
      <rPr>
        <b/>
        <sz val="18"/>
        <color theme="1"/>
        <rFont val="Malgun Gothic"/>
        <family val="2"/>
      </rPr>
      <t xml:space="preserve">PROGRAMA: </t>
    </r>
    <r>
      <rPr>
        <sz val="18"/>
        <color theme="1"/>
        <rFont val="Malgun Gothic"/>
        <family val="2"/>
      </rPr>
      <t xml:space="preserve">11          </t>
    </r>
    <r>
      <rPr>
        <b/>
        <sz val="18"/>
        <color theme="1"/>
        <rFont val="Malgun Gothic"/>
        <family val="2"/>
      </rPr>
      <t xml:space="preserve">SUBPROGRAMA: </t>
    </r>
    <r>
      <rPr>
        <sz val="18"/>
        <color theme="1"/>
        <rFont val="Malgun Gothic"/>
        <family val="2"/>
      </rPr>
      <t xml:space="preserve">00         </t>
    </r>
    <r>
      <rPr>
        <b/>
        <sz val="18"/>
        <color theme="1"/>
        <rFont val="Malgun Gothic"/>
        <family val="2"/>
      </rPr>
      <t xml:space="preserve"> PROYECTO:</t>
    </r>
    <r>
      <rPr>
        <sz val="18"/>
        <color theme="1"/>
        <rFont val="Malgun Gothic"/>
        <family val="2"/>
      </rPr>
      <t xml:space="preserve"> 00          </t>
    </r>
    <r>
      <rPr>
        <b/>
        <sz val="18"/>
        <color theme="1"/>
        <rFont val="Malgun Gothic"/>
        <family val="2"/>
      </rPr>
      <t>ACTIVIDAD</t>
    </r>
    <r>
      <rPr>
        <sz val="18"/>
        <color theme="1"/>
        <rFont val="Malgun Gothic"/>
        <family val="2"/>
      </rPr>
      <t xml:space="preserve">: 0001         </t>
    </r>
    <r>
      <rPr>
        <b/>
        <sz val="18"/>
        <color theme="1"/>
        <rFont val="Malgun Gothic"/>
        <family val="2"/>
      </rPr>
      <t xml:space="preserve"> CUENTA:</t>
    </r>
    <r>
      <rPr>
        <sz val="18"/>
        <color theme="1"/>
        <rFont val="Malgun Gothic"/>
        <family val="2"/>
      </rPr>
      <t xml:space="preserve"> 2.1.1.2.11       </t>
    </r>
    <r>
      <rPr>
        <b/>
        <sz val="18"/>
        <color theme="1"/>
        <rFont val="Malgun Gothic"/>
        <family val="2"/>
      </rPr>
      <t>FONDO</t>
    </r>
    <r>
      <rPr>
        <sz val="18"/>
        <color theme="1"/>
        <rFont val="Malgun Gothic"/>
        <family val="2"/>
      </rPr>
      <t>: 0100</t>
    </r>
  </si>
  <si>
    <t>Judith Yessenia Núñez Holguín</t>
  </si>
  <si>
    <t>Henry Temistocles Santana Sosa.</t>
  </si>
  <si>
    <t>Asesor</t>
  </si>
  <si>
    <t>Enmanuel Peña Feliz</t>
  </si>
  <si>
    <t>Nómina Fija,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</si>
</sst>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Palatino Linotype"/>
      <family val="1"/>
    </font>
    <font>
      <b/>
      <sz val="11"/>
      <color theme="0"/>
      <name val="Malgun Gothic"/>
      <family val="2"/>
    </font>
    <font>
      <b/>
      <sz val="10"/>
      <color theme="1"/>
      <name val="Malgun Gothic"/>
      <family val="2"/>
    </font>
    <font>
      <b/>
      <sz val="9"/>
      <color theme="1"/>
      <name val="Malgun Gothic"/>
      <family val="2"/>
    </font>
    <font>
      <sz val="10"/>
      <color theme="1"/>
      <name val="Malgun Gothic"/>
      <family val="2"/>
    </font>
    <font>
      <b/>
      <u val="double"/>
      <sz val="10"/>
      <color theme="1"/>
      <name val="Malgun Gothic"/>
      <family val="2"/>
    </font>
    <font>
      <b/>
      <i/>
      <u/>
      <sz val="10"/>
      <color theme="1"/>
      <name val="Malgun Gothic"/>
      <family val="2"/>
    </font>
    <font>
      <i/>
      <sz val="10"/>
      <color theme="1"/>
      <name val="Malgun Gothic"/>
      <family val="2"/>
    </font>
    <font>
      <b/>
      <i/>
      <sz val="10"/>
      <color theme="1"/>
      <name val="Malgun Gothic"/>
      <family val="2"/>
    </font>
    <font>
      <sz val="9"/>
      <color theme="1"/>
      <name val="Malgun Gothic"/>
      <family val="2"/>
    </font>
    <font>
      <b/>
      <sz val="11"/>
      <name val="Malgun Gothic"/>
      <family val="2"/>
    </font>
    <font>
      <sz val="10"/>
      <name val="Malgun Gothic"/>
      <family val="2"/>
    </font>
    <font>
      <b/>
      <sz val="12"/>
      <color theme="1"/>
      <name val="Calibri"/>
      <family val="2"/>
      <scheme val="minor"/>
    </font>
    <font>
      <b/>
      <sz val="14.5"/>
      <name val="Malgun Gothic"/>
      <family val="2"/>
    </font>
    <font>
      <sz val="14.5"/>
      <name val="Malgun Gothic"/>
      <family val="2"/>
    </font>
    <font>
      <sz val="16"/>
      <color theme="1"/>
      <name val="Calibri"/>
      <family val="2"/>
      <scheme val="minor"/>
    </font>
    <font>
      <sz val="16"/>
      <color theme="1"/>
      <name val="Malgun Gothic"/>
      <family val="2"/>
    </font>
    <font>
      <sz val="16"/>
      <name val="Malgun Gothic"/>
      <family val="2"/>
    </font>
    <font>
      <b/>
      <sz val="16"/>
      <name val="Malgun Gothic"/>
      <family val="2"/>
    </font>
    <font>
      <b/>
      <sz val="16"/>
      <color theme="1"/>
      <name val="Malgun Gothic"/>
      <family val="2"/>
    </font>
    <font>
      <b/>
      <sz val="16"/>
      <color theme="0"/>
      <name val="Malgun Gothic"/>
      <family val="2"/>
    </font>
    <font>
      <sz val="26"/>
      <color theme="1"/>
      <name val="Calibri"/>
      <family val="2"/>
      <scheme val="minor"/>
    </font>
    <font>
      <b/>
      <sz val="26"/>
      <color theme="1"/>
      <name val="Times New Roman"/>
      <family val="1"/>
    </font>
    <font>
      <sz val="18"/>
      <color theme="1"/>
      <name val="Malgun Gothic"/>
      <family val="2"/>
    </font>
    <font>
      <b/>
      <sz val="18"/>
      <color theme="1"/>
      <name val="Malgun Gothic"/>
      <family val="2"/>
    </font>
    <font>
      <b/>
      <sz val="36"/>
      <name val="Bell MT"/>
      <family val="1"/>
    </font>
    <font>
      <sz val="22"/>
      <color theme="1"/>
      <name val="Times New Roman"/>
      <family val="1"/>
    </font>
    <font>
      <sz val="2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5" applyNumberFormat="0" applyAlignment="0" applyProtection="0"/>
    <xf numFmtId="0" fontId="13" fillId="7" borderId="6" applyNumberFormat="0" applyAlignment="0" applyProtection="0"/>
    <xf numFmtId="0" fontId="14" fillId="7" borderId="5" applyNumberFormat="0" applyAlignment="0" applyProtection="0"/>
    <xf numFmtId="0" fontId="15" fillId="0" borderId="7" applyNumberFormat="0" applyFill="0" applyAlignment="0" applyProtection="0"/>
    <xf numFmtId="0" fontId="16" fillId="8" borderId="8" applyNumberFormat="0" applyAlignment="0" applyProtection="0"/>
    <xf numFmtId="0" fontId="17" fillId="0" borderId="0" applyNumberFormat="0" applyFill="0" applyBorder="0" applyAlignment="0" applyProtection="0"/>
    <xf numFmtId="0" fontId="4" fillId="9" borderId="9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19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19" fillId="33" borderId="0" applyNumberFormat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92">
    <xf numFmtId="0" fontId="0" fillId="0" borderId="0" xfId="0"/>
    <xf numFmtId="0" fontId="3" fillId="2" borderId="0" xfId="0" applyFont="1" applyFill="1"/>
    <xf numFmtId="0" fontId="0" fillId="2" borderId="0" xfId="0" applyFill="1"/>
    <xf numFmtId="4" fontId="0" fillId="2" borderId="0" xfId="0" applyNumberFormat="1" applyFill="1" applyAlignment="1">
      <alignment horizontal="right" vertical="center"/>
    </xf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4" fontId="20" fillId="2" borderId="0" xfId="0" applyNumberFormat="1" applyFont="1" applyFill="1" applyAlignment="1">
      <alignment vertical="top"/>
    </xf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vertical="center"/>
    </xf>
    <xf numFmtId="4" fontId="24" fillId="2" borderId="0" xfId="0" applyNumberFormat="1" applyFont="1" applyFill="1" applyAlignment="1">
      <alignment horizontal="center" vertical="center"/>
    </xf>
    <xf numFmtId="0" fontId="28" fillId="2" borderId="0" xfId="1" applyFont="1" applyFill="1" applyAlignment="1">
      <alignment horizontal="center" vertical="center"/>
    </xf>
    <xf numFmtId="0" fontId="29" fillId="2" borderId="0" xfId="0" applyFont="1" applyFill="1" applyAlignment="1">
      <alignment vertical="top"/>
    </xf>
    <xf numFmtId="0" fontId="23" fillId="36" borderId="12" xfId="0" applyFont="1" applyFill="1" applyBorder="1" applyAlignment="1">
      <alignment horizontal="center" vertical="center" wrapText="1"/>
    </xf>
    <xf numFmtId="0" fontId="24" fillId="37" borderId="0" xfId="0" applyFont="1" applyFill="1" applyAlignment="1">
      <alignment vertical="center"/>
    </xf>
    <xf numFmtId="0" fontId="31" fillId="2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0" fontId="0" fillId="2" borderId="0" xfId="0" applyFill="1" applyAlignment="1">
      <alignment horizontal="center" vertical="center"/>
    </xf>
    <xf numFmtId="0" fontId="32" fillId="2" borderId="0" xfId="0" applyFont="1" applyFill="1" applyAlignment="1">
      <alignment horizontal="center" vertical="center"/>
    </xf>
    <xf numFmtId="0" fontId="21" fillId="34" borderId="13" xfId="0" applyFont="1" applyFill="1" applyBorder="1" applyAlignment="1">
      <alignment horizontal="center" vertical="center" wrapText="1"/>
    </xf>
    <xf numFmtId="0" fontId="21" fillId="34" borderId="20" xfId="0" applyFont="1" applyFill="1" applyBorder="1" applyAlignment="1">
      <alignment horizontal="center" vertical="center" wrapText="1"/>
    </xf>
    <xf numFmtId="4" fontId="24" fillId="2" borderId="0" xfId="0" applyNumberFormat="1" applyFont="1" applyFill="1" applyAlignment="1">
      <alignment vertical="center"/>
    </xf>
    <xf numFmtId="0" fontId="30" fillId="2" borderId="0" xfId="0" applyFont="1" applyFill="1" applyAlignment="1">
      <alignment horizontal="right" vertical="center"/>
    </xf>
    <xf numFmtId="43" fontId="21" fillId="34" borderId="0" xfId="45" applyFont="1" applyFill="1" applyBorder="1" applyAlignment="1">
      <alignment horizontal="center" vertical="center"/>
    </xf>
    <xf numFmtId="0" fontId="33" fillId="37" borderId="14" xfId="0" applyFont="1" applyFill="1" applyBorder="1" applyAlignment="1">
      <alignment vertical="center"/>
    </xf>
    <xf numFmtId="0" fontId="33" fillId="37" borderId="15" xfId="0" applyFont="1" applyFill="1" applyBorder="1"/>
    <xf numFmtId="0" fontId="33" fillId="37" borderId="11" xfId="0" applyFont="1" applyFill="1" applyBorder="1"/>
    <xf numFmtId="0" fontId="33" fillId="37" borderId="15" xfId="0" applyFont="1" applyFill="1" applyBorder="1" applyAlignment="1">
      <alignment horizontal="center"/>
    </xf>
    <xf numFmtId="4" fontId="34" fillId="37" borderId="1" xfId="0" applyNumberFormat="1" applyFont="1" applyFill="1" applyBorder="1" applyAlignment="1">
      <alignment horizontal="center" vertical="center"/>
    </xf>
    <xf numFmtId="0" fontId="35" fillId="2" borderId="0" xfId="0" applyFont="1" applyFill="1"/>
    <xf numFmtId="0" fontId="36" fillId="2" borderId="0" xfId="0" applyFont="1" applyFill="1" applyAlignment="1">
      <alignment vertical="center"/>
    </xf>
    <xf numFmtId="0" fontId="37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vertical="center"/>
    </xf>
    <xf numFmtId="0" fontId="37" fillId="0" borderId="1" xfId="0" applyFont="1" applyBorder="1" applyAlignment="1">
      <alignment vertical="center"/>
    </xf>
    <xf numFmtId="4" fontId="37" fillId="0" borderId="1" xfId="0" applyNumberFormat="1" applyFont="1" applyBorder="1" applyAlignment="1">
      <alignment horizontal="center" vertical="center"/>
    </xf>
    <xf numFmtId="4" fontId="37" fillId="2" borderId="1" xfId="0" applyNumberFormat="1" applyFont="1" applyFill="1" applyBorder="1" applyAlignment="1">
      <alignment horizontal="center" vertical="center"/>
    </xf>
    <xf numFmtId="4" fontId="37" fillId="0" borderId="1" xfId="0" applyNumberFormat="1" applyFont="1" applyBorder="1" applyAlignment="1">
      <alignment horizontal="right" vertical="center"/>
    </xf>
    <xf numFmtId="0" fontId="36" fillId="0" borderId="0" xfId="0" applyFont="1" applyAlignment="1">
      <alignment vertical="center"/>
    </xf>
    <xf numFmtId="0" fontId="38" fillId="37" borderId="14" xfId="0" quotePrefix="1" applyFont="1" applyFill="1" applyBorder="1" applyAlignment="1">
      <alignment horizontal="left" vertical="center"/>
    </xf>
    <xf numFmtId="0" fontId="38" fillId="37" borderId="15" xfId="0" applyFont="1" applyFill="1" applyBorder="1"/>
    <xf numFmtId="0" fontId="38" fillId="37" borderId="15" xfId="0" applyFont="1" applyFill="1" applyBorder="1" applyAlignment="1">
      <alignment horizontal="center"/>
    </xf>
    <xf numFmtId="0" fontId="38" fillId="37" borderId="15" xfId="0" applyFont="1" applyFill="1" applyBorder="1" applyAlignment="1">
      <alignment horizontal="right"/>
    </xf>
    <xf numFmtId="4" fontId="37" fillId="37" borderId="1" xfId="0" applyNumberFormat="1" applyFont="1" applyFill="1" applyBorder="1" applyAlignment="1">
      <alignment horizontal="right" vertical="center"/>
    </xf>
    <xf numFmtId="0" fontId="37" fillId="0" borderId="1" xfId="0" applyFont="1" applyBorder="1" applyAlignment="1">
      <alignment vertical="center" wrapText="1"/>
    </xf>
    <xf numFmtId="0" fontId="36" fillId="37" borderId="0" xfId="0" applyFont="1" applyFill="1" applyAlignment="1">
      <alignment vertical="center"/>
    </xf>
    <xf numFmtId="0" fontId="38" fillId="37" borderId="14" xfId="0" applyFont="1" applyFill="1" applyBorder="1" applyAlignment="1">
      <alignment vertical="center"/>
    </xf>
    <xf numFmtId="0" fontId="37" fillId="2" borderId="1" xfId="0" applyFont="1" applyFill="1" applyBorder="1" applyAlignment="1">
      <alignment vertical="center" wrapText="1"/>
    </xf>
    <xf numFmtId="0" fontId="37" fillId="0" borderId="1" xfId="0" applyFont="1" applyBorder="1" applyAlignment="1">
      <alignment horizontal="left" vertical="center" wrapText="1"/>
    </xf>
    <xf numFmtId="0" fontId="37" fillId="0" borderId="14" xfId="0" applyFont="1" applyBorder="1" applyAlignment="1">
      <alignment horizontal="center" vertical="center"/>
    </xf>
    <xf numFmtId="0" fontId="39" fillId="0" borderId="1" xfId="0" applyFont="1" applyBorder="1" applyAlignment="1">
      <alignment vertical="center"/>
    </xf>
    <xf numFmtId="0" fontId="36" fillId="0" borderId="1" xfId="0" applyFont="1" applyBorder="1" applyAlignment="1">
      <alignment vertical="center"/>
    </xf>
    <xf numFmtId="0" fontId="37" fillId="2" borderId="0" xfId="0" applyFont="1" applyFill="1" applyAlignment="1">
      <alignment vertical="center"/>
    </xf>
    <xf numFmtId="0" fontId="38" fillId="2" borderId="1" xfId="0" applyFont="1" applyFill="1" applyBorder="1" applyAlignment="1">
      <alignment vertical="center"/>
    </xf>
    <xf numFmtId="0" fontId="37" fillId="2" borderId="1" xfId="0" applyFont="1" applyFill="1" applyBorder="1" applyAlignment="1">
      <alignment vertical="center"/>
    </xf>
    <xf numFmtId="0" fontId="37" fillId="2" borderId="1" xfId="0" applyFont="1" applyFill="1" applyBorder="1" applyAlignment="1">
      <alignment horizontal="center" vertical="center"/>
    </xf>
    <xf numFmtId="4" fontId="37" fillId="0" borderId="13" xfId="0" applyNumberFormat="1" applyFont="1" applyBorder="1" applyAlignment="1">
      <alignment horizontal="center" vertical="center"/>
    </xf>
    <xf numFmtId="0" fontId="37" fillId="0" borderId="17" xfId="0" applyFont="1" applyBorder="1" applyAlignment="1">
      <alignment horizontal="center" vertical="center"/>
    </xf>
    <xf numFmtId="0" fontId="37" fillId="0" borderId="17" xfId="0" applyFont="1" applyBorder="1" applyAlignment="1">
      <alignment vertical="center" wrapText="1"/>
    </xf>
    <xf numFmtId="0" fontId="38" fillId="37" borderId="21" xfId="0" applyFont="1" applyFill="1" applyBorder="1" applyAlignment="1">
      <alignment vertical="center"/>
    </xf>
    <xf numFmtId="0" fontId="37" fillId="0" borderId="1" xfId="0" quotePrefix="1" applyFont="1" applyBorder="1" applyAlignment="1">
      <alignment horizontal="left" vertical="center" wrapText="1"/>
    </xf>
    <xf numFmtId="43" fontId="40" fillId="34" borderId="13" xfId="45" applyFont="1" applyFill="1" applyBorder="1" applyAlignment="1">
      <alignment horizontal="center" vertical="center"/>
    </xf>
    <xf numFmtId="0" fontId="38" fillId="0" borderId="1" xfId="0" quotePrefix="1" applyFont="1" applyBorder="1" applyAlignment="1">
      <alignment horizontal="left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21" fillId="34" borderId="1" xfId="0" applyFont="1" applyFill="1" applyBorder="1" applyAlignment="1">
      <alignment horizontal="center" vertical="center"/>
    </xf>
    <xf numFmtId="0" fontId="22" fillId="35" borderId="1" xfId="0" applyFont="1" applyFill="1" applyBorder="1" applyAlignment="1">
      <alignment horizontal="center" vertical="center" wrapText="1"/>
    </xf>
    <xf numFmtId="0" fontId="22" fillId="35" borderId="12" xfId="0" applyFont="1" applyFill="1" applyBorder="1" applyAlignment="1">
      <alignment horizontal="center" vertical="center" wrapText="1"/>
    </xf>
    <xf numFmtId="0" fontId="38" fillId="2" borderId="17" xfId="0" applyFont="1" applyFill="1" applyBorder="1" applyAlignment="1">
      <alignment horizontal="right" vertical="center"/>
    </xf>
    <xf numFmtId="0" fontId="38" fillId="2" borderId="18" xfId="0" applyFont="1" applyFill="1" applyBorder="1" applyAlignment="1">
      <alignment horizontal="right" vertical="center"/>
    </xf>
    <xf numFmtId="0" fontId="42" fillId="2" borderId="0" xfId="0" applyFont="1" applyFill="1" applyAlignment="1">
      <alignment horizontal="center"/>
    </xf>
    <xf numFmtId="0" fontId="41" fillId="0" borderId="0" xfId="0" applyFont="1"/>
    <xf numFmtId="0" fontId="46" fillId="2" borderId="0" xfId="0" applyFont="1" applyFill="1" applyAlignment="1">
      <alignment horizontal="center" vertical="center"/>
    </xf>
    <xf numFmtId="0" fontId="47" fillId="0" borderId="0" xfId="0" applyFont="1" applyAlignment="1">
      <alignment vertical="center"/>
    </xf>
    <xf numFmtId="0" fontId="21" fillId="34" borderId="1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21" fillId="34" borderId="1" xfId="0" applyFont="1" applyFill="1" applyBorder="1" applyAlignment="1">
      <alignment horizontal="center" vertical="center"/>
    </xf>
    <xf numFmtId="0" fontId="22" fillId="35" borderId="1" xfId="0" applyFont="1" applyFill="1" applyBorder="1" applyAlignment="1">
      <alignment horizontal="center" vertical="center" wrapText="1"/>
    </xf>
    <xf numFmtId="0" fontId="22" fillId="35" borderId="12" xfId="0" applyFont="1" applyFill="1" applyBorder="1" applyAlignment="1">
      <alignment horizontal="center" vertical="center" wrapText="1"/>
    </xf>
    <xf numFmtId="0" fontId="22" fillId="35" borderId="1" xfId="0" applyFont="1" applyFill="1" applyBorder="1" applyAlignment="1">
      <alignment horizontal="center" vertical="center"/>
    </xf>
    <xf numFmtId="0" fontId="21" fillId="34" borderId="14" xfId="0" applyFont="1" applyFill="1" applyBorder="1" applyAlignment="1">
      <alignment horizontal="center" vertical="center" wrapText="1"/>
    </xf>
    <xf numFmtId="0" fontId="21" fillId="34" borderId="19" xfId="0" applyFont="1" applyFill="1" applyBorder="1" applyAlignment="1">
      <alignment horizontal="center" vertical="center" wrapText="1"/>
    </xf>
    <xf numFmtId="0" fontId="21" fillId="34" borderId="16" xfId="0" applyFont="1" applyFill="1" applyBorder="1" applyAlignment="1">
      <alignment horizontal="center" vertical="center" wrapText="1"/>
    </xf>
    <xf numFmtId="0" fontId="21" fillId="34" borderId="18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/>
    </xf>
    <xf numFmtId="4" fontId="21" fillId="34" borderId="1" xfId="0" applyNumberFormat="1" applyFont="1" applyFill="1" applyBorder="1" applyAlignment="1">
      <alignment horizontal="center" vertical="center" wrapText="1"/>
    </xf>
    <xf numFmtId="4" fontId="21" fillId="34" borderId="12" xfId="0" applyNumberFormat="1" applyFont="1" applyFill="1" applyBorder="1" applyAlignment="1">
      <alignment horizontal="center" vertical="center" wrapText="1"/>
    </xf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7" fillId="2" borderId="0" xfId="1" applyFont="1" applyFill="1" applyAlignment="1">
      <alignment horizontal="center" vertical="center"/>
    </xf>
    <xf numFmtId="0" fontId="45" fillId="2" borderId="0" xfId="1" quotePrefix="1" applyFont="1" applyFill="1" applyAlignment="1">
      <alignment horizontal="center"/>
    </xf>
    <xf numFmtId="0" fontId="45" fillId="2" borderId="0" xfId="1" applyFont="1" applyFill="1" applyAlignment="1">
      <alignment horizontal="center"/>
    </xf>
    <xf numFmtId="0" fontId="43" fillId="2" borderId="0" xfId="1" applyFont="1" applyFill="1" applyAlignment="1">
      <alignment horizontal="center" vertical="top"/>
    </xf>
    <xf numFmtId="0" fontId="24" fillId="2" borderId="11" xfId="1" applyFont="1" applyFill="1" applyBorder="1" applyAlignment="1">
      <alignment horizontal="center" vertical="center"/>
    </xf>
    <xf numFmtId="0" fontId="24" fillId="2" borderId="0" xfId="1" applyFont="1" applyFill="1" applyAlignment="1">
      <alignment horizontal="center" vertical="center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45" builtinId="3"/>
    <cellStyle name="Millares 2 3" xfId="44" xr:uid="{00000000-0005-0000-0000-000021000000}"/>
    <cellStyle name="Neutral" xfId="9" builtinId="28" customBuiltin="1"/>
    <cellStyle name="Normal" xfId="0" builtinId="0"/>
    <cellStyle name="Normal 2" xfId="1" xr:uid="{00000000-0005-0000-0000-000024000000}"/>
    <cellStyle name="Normal 4 3" xfId="43" xr:uid="{00000000-0005-0000-0000-000025000000}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680357</xdr:colOff>
      <xdr:row>1</xdr:row>
      <xdr:rowOff>108856</xdr:rowOff>
    </xdr:from>
    <xdr:to>
      <xdr:col>9</xdr:col>
      <xdr:colOff>872220</xdr:colOff>
      <xdr:row>9</xdr:row>
      <xdr:rowOff>42181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18571" y="353785"/>
          <a:ext cx="1688648" cy="1743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9"/>
  <sheetViews>
    <sheetView tabSelected="1" view="pageBreakPreview" topLeftCell="B14" zoomScaleNormal="100" zoomScaleSheetLayoutView="100" workbookViewId="0">
      <selection activeCell="D31" sqref="D31"/>
    </sheetView>
  </sheetViews>
  <sheetFormatPr baseColWidth="10" defaultColWidth="9.140625" defaultRowHeight="15" x14ac:dyDescent="0.25"/>
  <cols>
    <col min="1" max="1" width="9.140625" style="2" hidden="1" customWidth="1"/>
    <col min="2" max="2" width="7" style="16" customWidth="1"/>
    <col min="3" max="3" width="53.140625" style="2" customWidth="1"/>
    <col min="4" max="4" width="37" style="2" customWidth="1"/>
    <col min="5" max="5" width="35" style="2" customWidth="1"/>
    <col min="6" max="6" width="10.7109375" style="5" customWidth="1"/>
    <col min="7" max="7" width="14.42578125" style="5" customWidth="1"/>
    <col min="8" max="8" width="21.140625" style="3" customWidth="1"/>
    <col min="9" max="9" width="22.42578125" style="2" customWidth="1"/>
    <col min="10" max="11" width="22.7109375" style="2" customWidth="1"/>
    <col min="12" max="12" width="22.7109375" style="4" customWidth="1"/>
    <col min="13" max="17" width="22.7109375" style="2" customWidth="1"/>
    <col min="18" max="18" width="25" style="2" customWidth="1"/>
    <col min="19" max="20" width="12" style="2" bestFit="1" customWidth="1"/>
    <col min="21" max="16384" width="9.140625" style="2"/>
  </cols>
  <sheetData>
    <row r="1" spans="2:18" s="8" customFormat="1" ht="20.100000000000001" customHeight="1" x14ac:dyDescent="0.25">
      <c r="B1" s="7"/>
      <c r="F1" s="7"/>
      <c r="G1" s="7"/>
      <c r="H1" s="9"/>
      <c r="I1" s="7"/>
      <c r="J1" s="7"/>
      <c r="K1" s="7"/>
      <c r="L1" s="7"/>
      <c r="M1" s="7"/>
      <c r="N1" s="7"/>
      <c r="O1" s="7"/>
      <c r="P1" s="7"/>
      <c r="Q1" s="7"/>
      <c r="R1" s="7"/>
    </row>
    <row r="2" spans="2:18" s="8" customFormat="1" ht="20.100000000000001" customHeight="1" x14ac:dyDescent="0.25">
      <c r="B2" s="7"/>
      <c r="F2" s="7"/>
      <c r="G2" s="7"/>
      <c r="H2" s="9"/>
      <c r="I2" s="7"/>
      <c r="J2" s="7"/>
      <c r="K2" s="7"/>
      <c r="L2" s="7"/>
      <c r="M2" s="7"/>
      <c r="N2" s="7"/>
      <c r="O2" s="7"/>
      <c r="P2" s="7"/>
      <c r="Q2" s="7"/>
      <c r="R2" s="7"/>
    </row>
    <row r="3" spans="2:18" s="8" customFormat="1" ht="20.100000000000001" customHeight="1" x14ac:dyDescent="0.25">
      <c r="B3" s="7"/>
      <c r="F3" s="7"/>
      <c r="G3" s="7"/>
      <c r="H3" s="9"/>
      <c r="I3" s="7"/>
      <c r="J3" s="7"/>
      <c r="K3" s="7"/>
      <c r="L3" s="7"/>
      <c r="M3" s="7"/>
      <c r="N3" s="7"/>
      <c r="O3" s="7"/>
      <c r="P3" s="7"/>
      <c r="Q3" s="7"/>
      <c r="R3" s="7"/>
    </row>
    <row r="4" spans="2:18" s="8" customFormat="1" ht="20.100000000000001" customHeight="1" x14ac:dyDescent="0.25">
      <c r="B4" s="7"/>
      <c r="F4" s="7"/>
      <c r="G4" s="7"/>
      <c r="H4" s="9"/>
      <c r="I4" s="7"/>
      <c r="J4" s="7"/>
      <c r="K4" s="7"/>
      <c r="L4" s="7"/>
      <c r="M4" s="7"/>
      <c r="N4" s="7"/>
      <c r="O4" s="7"/>
      <c r="P4" s="7"/>
      <c r="Q4" s="7"/>
      <c r="R4" s="7"/>
    </row>
    <row r="5" spans="2:18" s="8" customFormat="1" ht="20.100000000000001" customHeight="1" x14ac:dyDescent="0.25">
      <c r="B5" s="7"/>
      <c r="F5" s="7"/>
      <c r="G5" s="7"/>
      <c r="H5" s="9"/>
      <c r="I5" s="7"/>
      <c r="J5" s="7"/>
      <c r="K5" s="7"/>
      <c r="L5" s="7"/>
      <c r="M5" s="7"/>
      <c r="N5" s="7"/>
      <c r="O5" s="7"/>
      <c r="P5" s="7"/>
      <c r="Q5" s="7"/>
      <c r="R5" s="7"/>
    </row>
    <row r="6" spans="2:18" s="8" customFormat="1" ht="20.100000000000001" customHeight="1" x14ac:dyDescent="0.25"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</row>
    <row r="7" spans="2:18" s="8" customFormat="1" ht="20.100000000000001" customHeight="1" x14ac:dyDescent="0.25"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</row>
    <row r="8" spans="2:18" s="8" customFormat="1" ht="20.100000000000001" customHeight="1" x14ac:dyDescent="0.25"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</row>
    <row r="9" spans="2:18" s="8" customFormat="1" ht="7.5" customHeight="1" x14ac:dyDescent="0.25"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</row>
    <row r="10" spans="2:18" s="8" customFormat="1" ht="46.5" customHeight="1" x14ac:dyDescent="0.75">
      <c r="B10" s="87" t="s">
        <v>78</v>
      </c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</row>
    <row r="11" spans="2:18" s="8" customFormat="1" ht="9.75" hidden="1" customHeight="1" x14ac:dyDescent="0.25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2:18" s="11" customFormat="1" ht="33" customHeight="1" x14ac:dyDescent="0.25">
      <c r="B12" s="89" t="s">
        <v>73</v>
      </c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</row>
    <row r="13" spans="2:18" s="8" customFormat="1" ht="5.25" customHeight="1" x14ac:dyDescent="0.25">
      <c r="B13" s="90"/>
      <c r="C13" s="90"/>
      <c r="D13" s="90"/>
      <c r="E13" s="91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</row>
    <row r="14" spans="2:18" s="1" customFormat="1" ht="20.100000000000001" customHeight="1" x14ac:dyDescent="0.2">
      <c r="B14" s="71" t="s">
        <v>7</v>
      </c>
      <c r="C14" s="71" t="s">
        <v>10</v>
      </c>
      <c r="D14" s="77" t="s">
        <v>22</v>
      </c>
      <c r="E14" s="61"/>
      <c r="F14" s="79" t="s">
        <v>1</v>
      </c>
      <c r="G14" s="73" t="s">
        <v>18</v>
      </c>
      <c r="H14" s="82" t="s">
        <v>64</v>
      </c>
      <c r="I14" s="71" t="s">
        <v>14</v>
      </c>
      <c r="J14" s="73" t="s">
        <v>16</v>
      </c>
      <c r="K14" s="73"/>
      <c r="L14" s="73"/>
      <c r="M14" s="73"/>
      <c r="N14" s="73"/>
      <c r="O14" s="73"/>
      <c r="P14" s="62"/>
      <c r="Q14" s="62" t="s">
        <v>0</v>
      </c>
      <c r="R14" s="71" t="s">
        <v>15</v>
      </c>
    </row>
    <row r="15" spans="2:18" s="1" customFormat="1" ht="20.100000000000001" customHeight="1" x14ac:dyDescent="0.2">
      <c r="B15" s="71"/>
      <c r="C15" s="71"/>
      <c r="D15" s="77"/>
      <c r="E15" s="19" t="s">
        <v>43</v>
      </c>
      <c r="F15" s="79"/>
      <c r="G15" s="73"/>
      <c r="H15" s="82"/>
      <c r="I15" s="71"/>
      <c r="J15" s="74" t="s">
        <v>2</v>
      </c>
      <c r="K15" s="74"/>
      <c r="L15" s="74" t="s">
        <v>11</v>
      </c>
      <c r="M15" s="76" t="s">
        <v>9</v>
      </c>
      <c r="N15" s="76"/>
      <c r="O15" s="74" t="s">
        <v>8</v>
      </c>
      <c r="P15" s="63" t="s">
        <v>44</v>
      </c>
      <c r="Q15" s="74" t="s">
        <v>12</v>
      </c>
      <c r="R15" s="71"/>
    </row>
    <row r="16" spans="2:18" s="1" customFormat="1" ht="20.100000000000001" customHeight="1" x14ac:dyDescent="0.2">
      <c r="B16" s="72"/>
      <c r="C16" s="72"/>
      <c r="D16" s="78"/>
      <c r="E16" s="18"/>
      <c r="F16" s="80"/>
      <c r="G16" s="81"/>
      <c r="H16" s="83"/>
      <c r="I16" s="72"/>
      <c r="J16" s="12" t="s">
        <v>3</v>
      </c>
      <c r="K16" s="12" t="s">
        <v>4</v>
      </c>
      <c r="L16" s="75"/>
      <c r="M16" s="12" t="s">
        <v>5</v>
      </c>
      <c r="N16" s="12" t="s">
        <v>6</v>
      </c>
      <c r="O16" s="75"/>
      <c r="P16" s="64" t="s">
        <v>21</v>
      </c>
      <c r="Q16" s="75"/>
      <c r="R16" s="72"/>
    </row>
    <row r="17" spans="1:21" s="8" customFormat="1" ht="24.95" customHeight="1" x14ac:dyDescent="0.35">
      <c r="B17" s="23" t="s">
        <v>26</v>
      </c>
      <c r="C17" s="24"/>
      <c r="D17" s="24"/>
      <c r="E17" s="25"/>
      <c r="F17" s="24"/>
      <c r="G17" s="24"/>
      <c r="H17" s="26"/>
      <c r="I17" s="26"/>
      <c r="J17" s="26"/>
      <c r="K17" s="26"/>
      <c r="L17" s="26"/>
      <c r="M17" s="26"/>
      <c r="N17" s="26"/>
      <c r="O17" s="27"/>
      <c r="P17" s="27"/>
      <c r="Q17" s="27"/>
      <c r="R17" s="27"/>
    </row>
    <row r="18" spans="1:21" s="8" customFormat="1" ht="21.95" customHeight="1" x14ac:dyDescent="0.25">
      <c r="A18" s="29"/>
      <c r="B18" s="30">
        <v>1</v>
      </c>
      <c r="C18" s="31" t="s">
        <v>39</v>
      </c>
      <c r="D18" s="32" t="s">
        <v>24</v>
      </c>
      <c r="E18" s="32" t="s">
        <v>26</v>
      </c>
      <c r="F18" s="30" t="s">
        <v>13</v>
      </c>
      <c r="G18" s="30" t="s">
        <v>20</v>
      </c>
      <c r="H18" s="33">
        <v>31500</v>
      </c>
      <c r="I18" s="34"/>
      <c r="J18" s="35">
        <f>H18*2.87%</f>
        <v>904.05</v>
      </c>
      <c r="K18" s="35">
        <f>H18*7.1%</f>
        <v>2236.5</v>
      </c>
      <c r="L18" s="35">
        <f>H18*1.15%</f>
        <v>362.25</v>
      </c>
      <c r="M18" s="35">
        <f>H18*3.04%</f>
        <v>957.6</v>
      </c>
      <c r="N18" s="35">
        <f>H18*7.09%</f>
        <v>2233.35</v>
      </c>
      <c r="O18" s="35">
        <f>J18+K18+L18+M18+N18</f>
        <v>6693.75</v>
      </c>
      <c r="P18" s="35">
        <v>25</v>
      </c>
      <c r="Q18" s="35">
        <f>I18+J18+M18+P18</f>
        <v>1886.65</v>
      </c>
      <c r="R18" s="35">
        <f>H18-Q18</f>
        <v>29613.35</v>
      </c>
      <c r="T18" s="20"/>
    </row>
    <row r="19" spans="1:21" s="8" customFormat="1" ht="21.95" customHeight="1" x14ac:dyDescent="0.25">
      <c r="A19" s="29"/>
      <c r="B19" s="30">
        <v>2</v>
      </c>
      <c r="C19" s="31" t="s">
        <v>75</v>
      </c>
      <c r="D19" s="32" t="s">
        <v>76</v>
      </c>
      <c r="E19" s="32" t="s">
        <v>26</v>
      </c>
      <c r="F19" s="30" t="s">
        <v>13</v>
      </c>
      <c r="G19" s="30" t="s">
        <v>19</v>
      </c>
      <c r="H19" s="33">
        <v>50000</v>
      </c>
      <c r="I19" s="34"/>
      <c r="J19" s="35">
        <f t="shared" ref="J19" si="0">H19*2.87%</f>
        <v>1435</v>
      </c>
      <c r="K19" s="35">
        <f t="shared" ref="K19" si="1">H19*7.1%</f>
        <v>3550</v>
      </c>
      <c r="L19" s="35">
        <f>H19*1.15%</f>
        <v>575</v>
      </c>
      <c r="M19" s="35">
        <f t="shared" ref="M19" si="2">H19*3.04%</f>
        <v>1520</v>
      </c>
      <c r="N19" s="35">
        <f t="shared" ref="N19" si="3">H19*7.09%</f>
        <v>3545</v>
      </c>
      <c r="O19" s="35">
        <f t="shared" ref="O19" si="4">J19+K19+L19+M19+N19</f>
        <v>10625</v>
      </c>
      <c r="P19" s="35">
        <v>25</v>
      </c>
      <c r="Q19" s="35">
        <f t="shared" ref="Q19" si="5">I19+J19+M19+P19</f>
        <v>2980</v>
      </c>
      <c r="R19" s="35">
        <f t="shared" ref="R19" si="6">H19-Q19</f>
        <v>47020</v>
      </c>
      <c r="T19" s="20"/>
    </row>
    <row r="20" spans="1:21" s="8" customFormat="1" ht="21.95" customHeight="1" x14ac:dyDescent="0.25">
      <c r="A20" s="29"/>
      <c r="B20" s="30">
        <v>3</v>
      </c>
      <c r="C20" s="31" t="s">
        <v>38</v>
      </c>
      <c r="D20" s="32" t="s">
        <v>41</v>
      </c>
      <c r="E20" s="32" t="s">
        <v>26</v>
      </c>
      <c r="F20" s="30" t="s">
        <v>13</v>
      </c>
      <c r="G20" s="30" t="s">
        <v>19</v>
      </c>
      <c r="H20" s="33">
        <v>45000</v>
      </c>
      <c r="I20" s="34">
        <v>1148.33</v>
      </c>
      <c r="J20" s="35">
        <f t="shared" ref="J20:J21" si="7">H20*2.87%</f>
        <v>1291.5</v>
      </c>
      <c r="K20" s="35">
        <f t="shared" ref="K20:K21" si="8">H20*7.1%</f>
        <v>3195</v>
      </c>
      <c r="L20" s="35">
        <f>H20*1.15%</f>
        <v>517.5</v>
      </c>
      <c r="M20" s="35">
        <f t="shared" ref="M20:M21" si="9">H20*3.04%</f>
        <v>1368</v>
      </c>
      <c r="N20" s="35">
        <f t="shared" ref="N20:N21" si="10">H20*7.09%</f>
        <v>3190.5</v>
      </c>
      <c r="O20" s="35">
        <f t="shared" ref="O20:O21" si="11">J20+K20+L20+M20+N20</f>
        <v>9562.5</v>
      </c>
      <c r="P20" s="35">
        <v>25</v>
      </c>
      <c r="Q20" s="35">
        <f t="shared" ref="Q20:Q21" si="12">I20+J20+M20+P20</f>
        <v>3832.83</v>
      </c>
      <c r="R20" s="35">
        <f t="shared" ref="R20:R21" si="13">H20-Q20</f>
        <v>41167.17</v>
      </c>
      <c r="T20" s="20"/>
    </row>
    <row r="21" spans="1:21" s="8" customFormat="1" ht="21.95" customHeight="1" x14ac:dyDescent="0.25">
      <c r="A21" s="29"/>
      <c r="B21" s="30">
        <v>4</v>
      </c>
      <c r="C21" s="31" t="s">
        <v>40</v>
      </c>
      <c r="D21" s="32" t="s">
        <v>42</v>
      </c>
      <c r="E21" s="32" t="s">
        <v>26</v>
      </c>
      <c r="F21" s="30" t="s">
        <v>13</v>
      </c>
      <c r="G21" s="30" t="s">
        <v>19</v>
      </c>
      <c r="H21" s="33">
        <v>25000</v>
      </c>
      <c r="I21" s="34"/>
      <c r="J21" s="35">
        <f t="shared" si="7"/>
        <v>717.5</v>
      </c>
      <c r="K21" s="35">
        <f t="shared" si="8"/>
        <v>1775</v>
      </c>
      <c r="L21" s="35">
        <f>H21*1.15%</f>
        <v>287.5</v>
      </c>
      <c r="M21" s="35">
        <f t="shared" si="9"/>
        <v>760</v>
      </c>
      <c r="N21" s="35">
        <f t="shared" si="10"/>
        <v>1772.5</v>
      </c>
      <c r="O21" s="35">
        <f t="shared" si="11"/>
        <v>5312.5</v>
      </c>
      <c r="P21" s="35">
        <v>25</v>
      </c>
      <c r="Q21" s="35">
        <f t="shared" si="12"/>
        <v>1502.5</v>
      </c>
      <c r="R21" s="35">
        <f t="shared" si="13"/>
        <v>23497.5</v>
      </c>
      <c r="T21" s="20"/>
    </row>
    <row r="22" spans="1:21" s="15" customFormat="1" ht="30" customHeight="1" x14ac:dyDescent="0.5">
      <c r="A22" s="36"/>
      <c r="B22" s="37" t="s">
        <v>27</v>
      </c>
      <c r="C22" s="38"/>
      <c r="D22" s="38"/>
      <c r="E22" s="38"/>
      <c r="F22" s="38"/>
      <c r="G22" s="38"/>
      <c r="H22" s="39"/>
      <c r="I22" s="39"/>
      <c r="J22" s="40"/>
      <c r="K22" s="40"/>
      <c r="L22" s="40"/>
      <c r="M22" s="40"/>
      <c r="N22" s="40"/>
      <c r="O22" s="41"/>
      <c r="P22" s="41"/>
      <c r="Q22" s="41"/>
      <c r="R22" s="41"/>
      <c r="S22" s="8"/>
      <c r="T22" s="20"/>
      <c r="U22" s="8"/>
    </row>
    <row r="23" spans="1:21" s="15" customFormat="1" ht="45" customHeight="1" x14ac:dyDescent="0.25">
      <c r="A23" s="36"/>
      <c r="B23" s="30">
        <v>5</v>
      </c>
      <c r="C23" s="31" t="s">
        <v>62</v>
      </c>
      <c r="D23" s="42" t="s">
        <v>29</v>
      </c>
      <c r="E23" s="42" t="s">
        <v>30</v>
      </c>
      <c r="F23" s="30" t="s">
        <v>13</v>
      </c>
      <c r="G23" s="30" t="s">
        <v>19</v>
      </c>
      <c r="H23" s="33">
        <v>100000</v>
      </c>
      <c r="I23" s="33">
        <v>12105.44</v>
      </c>
      <c r="J23" s="35">
        <f>H23*2.87%</f>
        <v>2870</v>
      </c>
      <c r="K23" s="35">
        <f>H23*7.1%</f>
        <v>7100</v>
      </c>
      <c r="L23" s="35">
        <v>977.5</v>
      </c>
      <c r="M23" s="35">
        <f>H23*3.04%</f>
        <v>3040</v>
      </c>
      <c r="N23" s="35">
        <f>H23*7.09%</f>
        <v>7090</v>
      </c>
      <c r="O23" s="35">
        <f>J23+K23+L23+M23+N23</f>
        <v>21077.5</v>
      </c>
      <c r="P23" s="35">
        <v>25</v>
      </c>
      <c r="Q23" s="35">
        <f>I23+J23+M23+P23</f>
        <v>18040.439999999999</v>
      </c>
      <c r="R23" s="35">
        <f>H23-Q23</f>
        <v>81959.56</v>
      </c>
      <c r="S23" s="8"/>
      <c r="T23" s="20"/>
      <c r="U23" s="8"/>
    </row>
    <row r="24" spans="1:21" s="13" customFormat="1" ht="30" customHeight="1" x14ac:dyDescent="0.5">
      <c r="A24" s="43"/>
      <c r="B24" s="44" t="s">
        <v>28</v>
      </c>
      <c r="C24" s="38"/>
      <c r="D24" s="38"/>
      <c r="E24" s="38"/>
      <c r="F24" s="38"/>
      <c r="G24" s="38"/>
      <c r="H24" s="39"/>
      <c r="I24" s="39"/>
      <c r="J24" s="40"/>
      <c r="K24" s="40"/>
      <c r="L24" s="40"/>
      <c r="M24" s="40"/>
      <c r="N24" s="40"/>
      <c r="O24" s="41"/>
      <c r="P24" s="41"/>
      <c r="Q24" s="41"/>
      <c r="R24" s="41"/>
      <c r="S24" s="8"/>
      <c r="T24" s="20"/>
      <c r="U24" s="8"/>
    </row>
    <row r="25" spans="1:21" s="8" customFormat="1" ht="45" customHeight="1" x14ac:dyDescent="0.25">
      <c r="A25" s="29"/>
      <c r="B25" s="30">
        <v>6</v>
      </c>
      <c r="C25" s="31" t="s">
        <v>31</v>
      </c>
      <c r="D25" s="42" t="s">
        <v>23</v>
      </c>
      <c r="E25" s="32" t="s">
        <v>32</v>
      </c>
      <c r="F25" s="30" t="s">
        <v>13</v>
      </c>
      <c r="G25" s="30" t="s">
        <v>19</v>
      </c>
      <c r="H25" s="33">
        <v>60000</v>
      </c>
      <c r="I25" s="33">
        <v>3486.65</v>
      </c>
      <c r="J25" s="35">
        <f t="shared" ref="J25:J35" si="14">H25*2.87%</f>
        <v>1722</v>
      </c>
      <c r="K25" s="35">
        <f t="shared" ref="K25:K35" si="15">H25*7.1%</f>
        <v>4260</v>
      </c>
      <c r="L25" s="35">
        <v>690</v>
      </c>
      <c r="M25" s="35">
        <f t="shared" ref="M25:M35" si="16">H25*3.04%</f>
        <v>1824</v>
      </c>
      <c r="N25" s="35">
        <f t="shared" ref="N25:N35" si="17">H25*7.09%</f>
        <v>4254</v>
      </c>
      <c r="O25" s="35">
        <f t="shared" ref="O25:O35" si="18">J25+K25+L25+M25+N25</f>
        <v>12750</v>
      </c>
      <c r="P25" s="35">
        <v>25</v>
      </c>
      <c r="Q25" s="35">
        <f t="shared" ref="Q25:Q35" si="19">I25+J25+M25+P25</f>
        <v>7057.65</v>
      </c>
      <c r="R25" s="35">
        <f t="shared" ref="R25:R35" si="20">H25-Q25</f>
        <v>52942.35</v>
      </c>
      <c r="T25" s="20"/>
    </row>
    <row r="26" spans="1:21" s="8" customFormat="1" ht="45" customHeight="1" x14ac:dyDescent="0.25">
      <c r="A26" s="29"/>
      <c r="B26" s="30">
        <v>7</v>
      </c>
      <c r="C26" s="31" t="s">
        <v>63</v>
      </c>
      <c r="D26" s="45" t="s">
        <v>65</v>
      </c>
      <c r="E26" s="32" t="s">
        <v>32</v>
      </c>
      <c r="F26" s="30" t="s">
        <v>13</v>
      </c>
      <c r="G26" s="30" t="s">
        <v>19</v>
      </c>
      <c r="H26" s="33">
        <v>60000</v>
      </c>
      <c r="I26" s="33">
        <v>3486.65</v>
      </c>
      <c r="J26" s="35">
        <f t="shared" si="14"/>
        <v>1722</v>
      </c>
      <c r="K26" s="35">
        <f t="shared" si="15"/>
        <v>4260</v>
      </c>
      <c r="L26" s="35">
        <v>690</v>
      </c>
      <c r="M26" s="35">
        <f t="shared" si="16"/>
        <v>1824</v>
      </c>
      <c r="N26" s="35">
        <f t="shared" si="17"/>
        <v>4254</v>
      </c>
      <c r="O26" s="35">
        <f t="shared" si="18"/>
        <v>12750</v>
      </c>
      <c r="P26" s="35">
        <v>25</v>
      </c>
      <c r="Q26" s="35">
        <f t="shared" si="19"/>
        <v>7057.65</v>
      </c>
      <c r="R26" s="35">
        <f t="shared" si="20"/>
        <v>52942.35</v>
      </c>
      <c r="T26" s="20"/>
    </row>
    <row r="27" spans="1:21" s="8" customFormat="1" ht="45" customHeight="1" x14ac:dyDescent="0.25">
      <c r="A27" s="29"/>
      <c r="B27" s="30">
        <v>8</v>
      </c>
      <c r="C27" s="31" t="s">
        <v>33</v>
      </c>
      <c r="D27" s="42" t="s">
        <v>34</v>
      </c>
      <c r="E27" s="46" t="s">
        <v>32</v>
      </c>
      <c r="F27" s="30" t="s">
        <v>13</v>
      </c>
      <c r="G27" s="30" t="s">
        <v>19</v>
      </c>
      <c r="H27" s="33">
        <v>40000</v>
      </c>
      <c r="I27" s="33">
        <v>442.65</v>
      </c>
      <c r="J27" s="35">
        <f t="shared" si="14"/>
        <v>1148</v>
      </c>
      <c r="K27" s="35">
        <f t="shared" si="15"/>
        <v>2840</v>
      </c>
      <c r="L27" s="35">
        <f t="shared" ref="L27:L35" si="21">H27*1.15%</f>
        <v>460</v>
      </c>
      <c r="M27" s="35">
        <f t="shared" si="16"/>
        <v>1216</v>
      </c>
      <c r="N27" s="35">
        <f t="shared" si="17"/>
        <v>2836</v>
      </c>
      <c r="O27" s="35">
        <f t="shared" si="18"/>
        <v>8500</v>
      </c>
      <c r="P27" s="35">
        <v>25</v>
      </c>
      <c r="Q27" s="35">
        <f t="shared" si="19"/>
        <v>2831.65</v>
      </c>
      <c r="R27" s="35">
        <f t="shared" si="20"/>
        <v>37168.35</v>
      </c>
      <c r="T27" s="20"/>
    </row>
    <row r="28" spans="1:21" s="8" customFormat="1" ht="21.95" customHeight="1" x14ac:dyDescent="0.25">
      <c r="A28" s="29"/>
      <c r="B28" s="30">
        <v>9</v>
      </c>
      <c r="C28" s="31" t="s">
        <v>68</v>
      </c>
      <c r="D28" s="32" t="s">
        <v>24</v>
      </c>
      <c r="E28" s="46" t="s">
        <v>32</v>
      </c>
      <c r="F28" s="30" t="s">
        <v>13</v>
      </c>
      <c r="G28" s="30" t="s">
        <v>19</v>
      </c>
      <c r="H28" s="33">
        <v>40000</v>
      </c>
      <c r="I28" s="33">
        <v>442.65</v>
      </c>
      <c r="J28" s="35">
        <f t="shared" si="14"/>
        <v>1148</v>
      </c>
      <c r="K28" s="35">
        <f t="shared" si="15"/>
        <v>2840</v>
      </c>
      <c r="L28" s="35">
        <f t="shared" si="21"/>
        <v>460</v>
      </c>
      <c r="M28" s="35">
        <f t="shared" si="16"/>
        <v>1216</v>
      </c>
      <c r="N28" s="35">
        <f t="shared" si="17"/>
        <v>2836</v>
      </c>
      <c r="O28" s="35">
        <f t="shared" si="18"/>
        <v>8500</v>
      </c>
      <c r="P28" s="35">
        <v>25</v>
      </c>
      <c r="Q28" s="35">
        <f t="shared" si="19"/>
        <v>2831.65</v>
      </c>
      <c r="R28" s="35">
        <f t="shared" si="20"/>
        <v>37168.35</v>
      </c>
      <c r="T28" s="20"/>
    </row>
    <row r="29" spans="1:21" s="8" customFormat="1" ht="21.95" customHeight="1" x14ac:dyDescent="0.25">
      <c r="A29" s="29"/>
      <c r="B29" s="30">
        <v>10</v>
      </c>
      <c r="C29" s="31" t="s">
        <v>35</v>
      </c>
      <c r="D29" s="32" t="s">
        <v>36</v>
      </c>
      <c r="E29" s="46" t="s">
        <v>32</v>
      </c>
      <c r="F29" s="30" t="s">
        <v>13</v>
      </c>
      <c r="G29" s="30" t="s">
        <v>19</v>
      </c>
      <c r="H29" s="33">
        <v>25000</v>
      </c>
      <c r="I29" s="33"/>
      <c r="J29" s="35">
        <f t="shared" si="14"/>
        <v>717.5</v>
      </c>
      <c r="K29" s="35">
        <f t="shared" si="15"/>
        <v>1775</v>
      </c>
      <c r="L29" s="35">
        <f t="shared" si="21"/>
        <v>287.5</v>
      </c>
      <c r="M29" s="35">
        <f t="shared" si="16"/>
        <v>760</v>
      </c>
      <c r="N29" s="35">
        <f t="shared" si="17"/>
        <v>1772.5</v>
      </c>
      <c r="O29" s="35">
        <f t="shared" si="18"/>
        <v>5312.5</v>
      </c>
      <c r="P29" s="35">
        <v>25</v>
      </c>
      <c r="Q29" s="35">
        <f t="shared" si="19"/>
        <v>1502.5</v>
      </c>
      <c r="R29" s="35">
        <f t="shared" si="20"/>
        <v>23497.5</v>
      </c>
      <c r="T29" s="20"/>
    </row>
    <row r="30" spans="1:21" s="14" customFormat="1" ht="21.95" customHeight="1" x14ac:dyDescent="0.25">
      <c r="A30" s="29"/>
      <c r="B30" s="47">
        <v>11</v>
      </c>
      <c r="C30" s="48" t="s">
        <v>45</v>
      </c>
      <c r="D30" s="49" t="s">
        <v>37</v>
      </c>
      <c r="E30" s="32" t="s">
        <v>32</v>
      </c>
      <c r="F30" s="30" t="s">
        <v>13</v>
      </c>
      <c r="G30" s="30" t="s">
        <v>20</v>
      </c>
      <c r="H30" s="33">
        <v>35000</v>
      </c>
      <c r="I30" s="33"/>
      <c r="J30" s="35">
        <f t="shared" si="14"/>
        <v>1004.5</v>
      </c>
      <c r="K30" s="35">
        <f t="shared" si="15"/>
        <v>2485</v>
      </c>
      <c r="L30" s="35">
        <f t="shared" si="21"/>
        <v>402.5</v>
      </c>
      <c r="M30" s="35">
        <f t="shared" si="16"/>
        <v>1064</v>
      </c>
      <c r="N30" s="35">
        <f t="shared" si="17"/>
        <v>2481.5</v>
      </c>
      <c r="O30" s="35">
        <f t="shared" si="18"/>
        <v>7437.5</v>
      </c>
      <c r="P30" s="35">
        <f>25+1919.78</f>
        <v>1944.78</v>
      </c>
      <c r="Q30" s="35">
        <f t="shared" si="19"/>
        <v>4013.28</v>
      </c>
      <c r="R30" s="35">
        <f t="shared" si="20"/>
        <v>30986.720000000001</v>
      </c>
      <c r="S30" s="8"/>
      <c r="T30" s="20"/>
      <c r="U30" s="8"/>
    </row>
    <row r="31" spans="1:21" s="14" customFormat="1" ht="21.95" customHeight="1" x14ac:dyDescent="0.25">
      <c r="A31" s="50"/>
      <c r="B31" s="47">
        <v>12</v>
      </c>
      <c r="C31" s="31" t="s">
        <v>67</v>
      </c>
      <c r="D31" s="32" t="s">
        <v>46</v>
      </c>
      <c r="E31" s="32" t="s">
        <v>32</v>
      </c>
      <c r="F31" s="30" t="s">
        <v>13</v>
      </c>
      <c r="G31" s="30" t="s">
        <v>20</v>
      </c>
      <c r="H31" s="33">
        <v>27000</v>
      </c>
      <c r="I31" s="33"/>
      <c r="J31" s="35">
        <f t="shared" si="14"/>
        <v>774.9</v>
      </c>
      <c r="K31" s="35">
        <f t="shared" si="15"/>
        <v>1917</v>
      </c>
      <c r="L31" s="35">
        <f t="shared" si="21"/>
        <v>310.5</v>
      </c>
      <c r="M31" s="35">
        <f t="shared" si="16"/>
        <v>820.8</v>
      </c>
      <c r="N31" s="35">
        <f t="shared" si="17"/>
        <v>1914.3</v>
      </c>
      <c r="O31" s="35">
        <f t="shared" si="18"/>
        <v>5737.5</v>
      </c>
      <c r="P31" s="35">
        <v>25</v>
      </c>
      <c r="Q31" s="35">
        <f t="shared" si="19"/>
        <v>1620.7</v>
      </c>
      <c r="R31" s="35">
        <f t="shared" si="20"/>
        <v>25379.3</v>
      </c>
      <c r="S31" s="8"/>
      <c r="T31" s="20"/>
      <c r="U31" s="8"/>
    </row>
    <row r="32" spans="1:21" s="14" customFormat="1" ht="21.95" customHeight="1" x14ac:dyDescent="0.25">
      <c r="A32" s="50"/>
      <c r="B32" s="47">
        <v>13</v>
      </c>
      <c r="C32" s="31" t="s">
        <v>47</v>
      </c>
      <c r="D32" s="32" t="s">
        <v>46</v>
      </c>
      <c r="E32" s="32" t="s">
        <v>32</v>
      </c>
      <c r="F32" s="30" t="s">
        <v>13</v>
      </c>
      <c r="G32" s="30" t="s">
        <v>20</v>
      </c>
      <c r="H32" s="33">
        <v>24000</v>
      </c>
      <c r="I32" s="33"/>
      <c r="J32" s="35">
        <f t="shared" si="14"/>
        <v>688.8</v>
      </c>
      <c r="K32" s="35">
        <f t="shared" si="15"/>
        <v>1704</v>
      </c>
      <c r="L32" s="35">
        <f t="shared" si="21"/>
        <v>276</v>
      </c>
      <c r="M32" s="35">
        <f t="shared" si="16"/>
        <v>729.6</v>
      </c>
      <c r="N32" s="35">
        <f t="shared" si="17"/>
        <v>1701.6</v>
      </c>
      <c r="O32" s="35">
        <f t="shared" si="18"/>
        <v>5100</v>
      </c>
      <c r="P32" s="35">
        <v>25</v>
      </c>
      <c r="Q32" s="35">
        <f t="shared" si="19"/>
        <v>1443.4</v>
      </c>
      <c r="R32" s="35">
        <f t="shared" si="20"/>
        <v>22556.6</v>
      </c>
      <c r="S32" s="8"/>
      <c r="T32" s="20"/>
      <c r="U32" s="8"/>
    </row>
    <row r="33" spans="1:21" s="14" customFormat="1" ht="21.95" customHeight="1" x14ac:dyDescent="0.25">
      <c r="A33" s="50"/>
      <c r="B33" s="47">
        <v>14</v>
      </c>
      <c r="C33" s="31" t="s">
        <v>74</v>
      </c>
      <c r="D33" s="32" t="s">
        <v>46</v>
      </c>
      <c r="E33" s="32" t="s">
        <v>32</v>
      </c>
      <c r="F33" s="30" t="s">
        <v>13</v>
      </c>
      <c r="G33" s="30" t="s">
        <v>20</v>
      </c>
      <c r="H33" s="33">
        <v>24000</v>
      </c>
      <c r="I33" s="33"/>
      <c r="J33" s="35">
        <f t="shared" si="14"/>
        <v>688.8</v>
      </c>
      <c r="K33" s="35">
        <f t="shared" si="15"/>
        <v>1704</v>
      </c>
      <c r="L33" s="35">
        <f t="shared" si="21"/>
        <v>276</v>
      </c>
      <c r="M33" s="35">
        <f t="shared" si="16"/>
        <v>729.6</v>
      </c>
      <c r="N33" s="35">
        <f t="shared" si="17"/>
        <v>1701.6</v>
      </c>
      <c r="O33" s="35">
        <f t="shared" si="18"/>
        <v>5100</v>
      </c>
      <c r="P33" s="35">
        <v>25</v>
      </c>
      <c r="Q33" s="35">
        <f t="shared" si="19"/>
        <v>1443.4</v>
      </c>
      <c r="R33" s="35">
        <f t="shared" si="20"/>
        <v>22556.6</v>
      </c>
      <c r="S33" s="8"/>
      <c r="T33" s="20"/>
      <c r="U33" s="8"/>
    </row>
    <row r="34" spans="1:21" s="14" customFormat="1" ht="40.5" customHeight="1" x14ac:dyDescent="0.25">
      <c r="A34" s="50"/>
      <c r="B34" s="47">
        <v>15</v>
      </c>
      <c r="C34" s="31" t="s">
        <v>48</v>
      </c>
      <c r="D34" s="42" t="s">
        <v>49</v>
      </c>
      <c r="E34" s="32" t="s">
        <v>32</v>
      </c>
      <c r="F34" s="30" t="s">
        <v>13</v>
      </c>
      <c r="G34" s="30" t="s">
        <v>19</v>
      </c>
      <c r="H34" s="33">
        <v>24000</v>
      </c>
      <c r="I34" s="33"/>
      <c r="J34" s="35">
        <f t="shared" si="14"/>
        <v>688.8</v>
      </c>
      <c r="K34" s="35">
        <f t="shared" si="15"/>
        <v>1704</v>
      </c>
      <c r="L34" s="35">
        <f t="shared" si="21"/>
        <v>276</v>
      </c>
      <c r="M34" s="35">
        <f t="shared" si="16"/>
        <v>729.6</v>
      </c>
      <c r="N34" s="35">
        <f t="shared" si="17"/>
        <v>1701.6</v>
      </c>
      <c r="O34" s="35">
        <f t="shared" si="18"/>
        <v>5100</v>
      </c>
      <c r="P34" s="35">
        <v>25</v>
      </c>
      <c r="Q34" s="35">
        <f t="shared" si="19"/>
        <v>1443.4</v>
      </c>
      <c r="R34" s="35">
        <f t="shared" si="20"/>
        <v>22556.6</v>
      </c>
      <c r="S34" s="8"/>
      <c r="T34" s="20"/>
      <c r="U34" s="8"/>
    </row>
    <row r="35" spans="1:21" s="14" customFormat="1" ht="21.95" customHeight="1" x14ac:dyDescent="0.25">
      <c r="A35" s="50"/>
      <c r="B35" s="47">
        <v>16</v>
      </c>
      <c r="C35" s="31" t="s">
        <v>69</v>
      </c>
      <c r="D35" s="32" t="s">
        <v>71</v>
      </c>
      <c r="E35" s="32" t="s">
        <v>32</v>
      </c>
      <c r="F35" s="30" t="s">
        <v>13</v>
      </c>
      <c r="G35" s="30" t="s">
        <v>19</v>
      </c>
      <c r="H35" s="33">
        <v>25000</v>
      </c>
      <c r="I35" s="33"/>
      <c r="J35" s="35">
        <f t="shared" si="14"/>
        <v>717.5</v>
      </c>
      <c r="K35" s="35">
        <f t="shared" si="15"/>
        <v>1775</v>
      </c>
      <c r="L35" s="35">
        <f t="shared" si="21"/>
        <v>287.5</v>
      </c>
      <c r="M35" s="35">
        <f t="shared" si="16"/>
        <v>760</v>
      </c>
      <c r="N35" s="35">
        <f t="shared" si="17"/>
        <v>1772.5</v>
      </c>
      <c r="O35" s="35">
        <f t="shared" si="18"/>
        <v>5312.5</v>
      </c>
      <c r="P35" s="35">
        <v>25</v>
      </c>
      <c r="Q35" s="35">
        <f t="shared" si="19"/>
        <v>1502.5</v>
      </c>
      <c r="R35" s="35">
        <f t="shared" si="20"/>
        <v>23497.5</v>
      </c>
      <c r="S35" s="8"/>
      <c r="T35" s="20"/>
      <c r="U35" s="8"/>
    </row>
    <row r="36" spans="1:21" s="14" customFormat="1" ht="30" customHeight="1" x14ac:dyDescent="0.5">
      <c r="A36" s="50"/>
      <c r="B36" s="44" t="s">
        <v>50</v>
      </c>
      <c r="C36" s="38"/>
      <c r="D36" s="38"/>
      <c r="E36" s="38"/>
      <c r="F36" s="38"/>
      <c r="G36" s="38"/>
      <c r="H36" s="38"/>
      <c r="I36" s="38"/>
      <c r="J36" s="40"/>
      <c r="K36" s="40"/>
      <c r="L36" s="40"/>
      <c r="M36" s="40"/>
      <c r="N36" s="40"/>
      <c r="O36" s="40"/>
      <c r="P36" s="40"/>
      <c r="Q36" s="40"/>
      <c r="R36" s="40"/>
      <c r="S36" s="8"/>
      <c r="T36" s="20"/>
      <c r="U36" s="8"/>
    </row>
    <row r="37" spans="1:21" s="14" customFormat="1" ht="45" customHeight="1" x14ac:dyDescent="0.25">
      <c r="A37" s="50"/>
      <c r="B37" s="30">
        <v>17</v>
      </c>
      <c r="C37" s="51" t="s">
        <v>51</v>
      </c>
      <c r="D37" s="45" t="s">
        <v>53</v>
      </c>
      <c r="E37" s="52" t="s">
        <v>50</v>
      </c>
      <c r="F37" s="53" t="s">
        <v>13</v>
      </c>
      <c r="G37" s="30" t="s">
        <v>19</v>
      </c>
      <c r="H37" s="54">
        <v>100000</v>
      </c>
      <c r="I37" s="54">
        <v>12105.44</v>
      </c>
      <c r="J37" s="35">
        <f>H37*2.87%</f>
        <v>2870</v>
      </c>
      <c r="K37" s="35">
        <f>H37*7.1%</f>
        <v>7100</v>
      </c>
      <c r="L37" s="35">
        <f>H37*1.15%</f>
        <v>1150</v>
      </c>
      <c r="M37" s="35">
        <f>H37*3.04%</f>
        <v>3040</v>
      </c>
      <c r="N37" s="35">
        <f>H37*7.09%</f>
        <v>7090</v>
      </c>
      <c r="O37" s="35">
        <f>J37+K37+L37+M37+N37</f>
        <v>21250</v>
      </c>
      <c r="P37" s="35">
        <v>25</v>
      </c>
      <c r="Q37" s="35">
        <f>I37+J37+M37+P37</f>
        <v>18040.439999999999</v>
      </c>
      <c r="R37" s="35">
        <f>H37-Q37</f>
        <v>81959.56</v>
      </c>
      <c r="S37" s="8"/>
      <c r="T37" s="20"/>
      <c r="U37" s="8"/>
    </row>
    <row r="38" spans="1:21" s="14" customFormat="1" ht="21.95" customHeight="1" x14ac:dyDescent="0.25">
      <c r="A38" s="50"/>
      <c r="B38" s="30">
        <v>18</v>
      </c>
      <c r="C38" s="51" t="s">
        <v>52</v>
      </c>
      <c r="D38" s="52" t="s">
        <v>25</v>
      </c>
      <c r="E38" s="52" t="s">
        <v>50</v>
      </c>
      <c r="F38" s="53" t="s">
        <v>13</v>
      </c>
      <c r="G38" s="53" t="s">
        <v>20</v>
      </c>
      <c r="H38" s="54">
        <v>35000</v>
      </c>
      <c r="I38" s="54"/>
      <c r="J38" s="35">
        <f>H38*2.87%</f>
        <v>1004.5</v>
      </c>
      <c r="K38" s="35">
        <f>H38*7.1%</f>
        <v>2485</v>
      </c>
      <c r="L38" s="35">
        <f>H38*1.15%</f>
        <v>402.5</v>
      </c>
      <c r="M38" s="35">
        <f>H38*3.04%</f>
        <v>1064</v>
      </c>
      <c r="N38" s="35">
        <f>H38*7.09%</f>
        <v>2481.5</v>
      </c>
      <c r="O38" s="35">
        <f>J38+K38+L38+M38+N38</f>
        <v>7437.5</v>
      </c>
      <c r="P38" s="35">
        <v>25</v>
      </c>
      <c r="Q38" s="35">
        <f>I38+J38+M38+P38</f>
        <v>2093.5</v>
      </c>
      <c r="R38" s="35">
        <f>H38-Q38</f>
        <v>32906.5</v>
      </c>
      <c r="S38" s="8"/>
      <c r="T38" s="20"/>
      <c r="U38" s="8"/>
    </row>
    <row r="39" spans="1:21" s="14" customFormat="1" ht="30" customHeight="1" x14ac:dyDescent="0.5">
      <c r="A39" s="50"/>
      <c r="B39" s="37" t="s">
        <v>60</v>
      </c>
      <c r="C39" s="38"/>
      <c r="D39" s="38"/>
      <c r="E39" s="38"/>
      <c r="F39" s="38"/>
      <c r="G39" s="38"/>
      <c r="H39" s="38"/>
      <c r="I39" s="38"/>
      <c r="J39" s="40"/>
      <c r="K39" s="40"/>
      <c r="L39" s="40"/>
      <c r="M39" s="40"/>
      <c r="N39" s="40"/>
      <c r="O39" s="40"/>
      <c r="P39" s="40"/>
      <c r="Q39" s="40"/>
      <c r="R39" s="40"/>
      <c r="S39" s="8"/>
      <c r="T39" s="20"/>
      <c r="U39" s="8"/>
    </row>
    <row r="40" spans="1:21" s="14" customFormat="1" ht="45" customHeight="1" x14ac:dyDescent="0.25">
      <c r="A40" s="50"/>
      <c r="B40" s="55">
        <v>19</v>
      </c>
      <c r="C40" s="31" t="s">
        <v>54</v>
      </c>
      <c r="D40" s="52" t="s">
        <v>55</v>
      </c>
      <c r="E40" s="56" t="s">
        <v>61</v>
      </c>
      <c r="F40" s="53" t="s">
        <v>13</v>
      </c>
      <c r="G40" s="53" t="s">
        <v>20</v>
      </c>
      <c r="H40" s="54">
        <v>35000</v>
      </c>
      <c r="I40" s="54"/>
      <c r="J40" s="35">
        <f>H40*2.87%</f>
        <v>1004.5</v>
      </c>
      <c r="K40" s="35">
        <f>H40*7.1%</f>
        <v>2485</v>
      </c>
      <c r="L40" s="35">
        <f>H40*1.15%</f>
        <v>402.5</v>
      </c>
      <c r="M40" s="35">
        <f>H40*3.04%</f>
        <v>1064</v>
      </c>
      <c r="N40" s="35">
        <f>H40*7.09%</f>
        <v>2481.5</v>
      </c>
      <c r="O40" s="35">
        <f>J40+K40+L40+M40+N40</f>
        <v>7437.5</v>
      </c>
      <c r="P40" s="35">
        <v>25</v>
      </c>
      <c r="Q40" s="35">
        <f>I40+J40+M40+P40</f>
        <v>2093.5</v>
      </c>
      <c r="R40" s="35">
        <f>H40-Q40</f>
        <v>32906.5</v>
      </c>
      <c r="S40" s="8"/>
      <c r="T40" s="20"/>
      <c r="U40" s="8"/>
    </row>
    <row r="41" spans="1:21" s="14" customFormat="1" ht="45" customHeight="1" x14ac:dyDescent="0.25">
      <c r="A41" s="50"/>
      <c r="B41" s="30">
        <v>20</v>
      </c>
      <c r="C41" s="31" t="s">
        <v>56</v>
      </c>
      <c r="D41" s="32" t="s">
        <v>55</v>
      </c>
      <c r="E41" s="56" t="s">
        <v>61</v>
      </c>
      <c r="F41" s="53" t="s">
        <v>13</v>
      </c>
      <c r="G41" s="53" t="s">
        <v>19</v>
      </c>
      <c r="H41" s="33">
        <v>35000</v>
      </c>
      <c r="I41" s="33"/>
      <c r="J41" s="35">
        <f>H41*2.87%</f>
        <v>1004.5</v>
      </c>
      <c r="K41" s="35">
        <f>H41*7.1%</f>
        <v>2485</v>
      </c>
      <c r="L41" s="35">
        <f>H41*1.15%</f>
        <v>402.5</v>
      </c>
      <c r="M41" s="35">
        <f>H41*3.04%</f>
        <v>1064</v>
      </c>
      <c r="N41" s="35">
        <f>H41*7.09%</f>
        <v>2481.5</v>
      </c>
      <c r="O41" s="35">
        <f>J41+K41+L41+M41+N41</f>
        <v>7437.5</v>
      </c>
      <c r="P41" s="35">
        <v>25</v>
      </c>
      <c r="Q41" s="35">
        <f>I41+J41+M41+P41</f>
        <v>2093.5</v>
      </c>
      <c r="R41" s="35">
        <f>H41-Q41</f>
        <v>32906.5</v>
      </c>
      <c r="S41" s="8"/>
      <c r="T41" s="20"/>
      <c r="U41" s="8"/>
    </row>
    <row r="42" spans="1:21" s="14" customFormat="1" ht="45" customHeight="1" x14ac:dyDescent="0.25">
      <c r="A42" s="50"/>
      <c r="B42" s="30">
        <v>21</v>
      </c>
      <c r="C42" s="31" t="s">
        <v>77</v>
      </c>
      <c r="D42" s="32" t="s">
        <v>55</v>
      </c>
      <c r="E42" s="56" t="s">
        <v>61</v>
      </c>
      <c r="F42" s="53" t="s">
        <v>13</v>
      </c>
      <c r="G42" s="53" t="s">
        <v>19</v>
      </c>
      <c r="H42" s="33">
        <v>35000</v>
      </c>
      <c r="I42" s="33"/>
      <c r="J42" s="35">
        <f>H42*2.87%</f>
        <v>1004.5</v>
      </c>
      <c r="K42" s="35">
        <f>H42*7.1%</f>
        <v>2485</v>
      </c>
      <c r="L42" s="35">
        <f>H42*1.15%</f>
        <v>402.5</v>
      </c>
      <c r="M42" s="35">
        <f>H42*3.04%</f>
        <v>1064</v>
      </c>
      <c r="N42" s="35">
        <f>H42*7.09%</f>
        <v>2481.5</v>
      </c>
      <c r="O42" s="35">
        <f>J42+K42+L42+M42+N42</f>
        <v>7437.5</v>
      </c>
      <c r="P42" s="35">
        <v>25</v>
      </c>
      <c r="Q42" s="35">
        <f>I42+J42+M42+P42</f>
        <v>2093.5</v>
      </c>
      <c r="R42" s="35">
        <f>H42-Q42</f>
        <v>32906.5</v>
      </c>
      <c r="S42" s="8"/>
      <c r="T42" s="20"/>
      <c r="U42" s="8"/>
    </row>
    <row r="43" spans="1:21" s="14" customFormat="1" ht="30" customHeight="1" x14ac:dyDescent="0.5">
      <c r="A43" s="50"/>
      <c r="B43" s="57" t="s">
        <v>57</v>
      </c>
      <c r="C43" s="38"/>
      <c r="D43" s="38"/>
      <c r="E43" s="38"/>
      <c r="F43" s="38"/>
      <c r="G43" s="38"/>
      <c r="H43" s="38"/>
      <c r="I43" s="38"/>
      <c r="J43" s="40"/>
      <c r="K43" s="40"/>
      <c r="L43" s="40"/>
      <c r="M43" s="40"/>
      <c r="N43" s="40"/>
      <c r="O43" s="40"/>
      <c r="P43" s="40"/>
      <c r="Q43" s="40"/>
      <c r="R43" s="40"/>
      <c r="S43" s="8"/>
      <c r="T43" s="20"/>
      <c r="U43" s="8"/>
    </row>
    <row r="44" spans="1:21" ht="45" customHeight="1" x14ac:dyDescent="0.25">
      <c r="A44" s="50"/>
      <c r="B44" s="55">
        <v>22</v>
      </c>
      <c r="C44" s="60" t="s">
        <v>58</v>
      </c>
      <c r="D44" s="58" t="s">
        <v>59</v>
      </c>
      <c r="E44" s="42" t="s">
        <v>70</v>
      </c>
      <c r="F44" s="30" t="s">
        <v>13</v>
      </c>
      <c r="G44" s="30" t="s">
        <v>20</v>
      </c>
      <c r="H44" s="33">
        <v>85000</v>
      </c>
      <c r="I44" s="33">
        <v>8577.06</v>
      </c>
      <c r="J44" s="35">
        <f>H44*2.87%</f>
        <v>2439.5</v>
      </c>
      <c r="K44" s="35">
        <f>H44*7.1%</f>
        <v>6035</v>
      </c>
      <c r="L44" s="35">
        <f>H44*1.15%</f>
        <v>977.5</v>
      </c>
      <c r="M44" s="35">
        <f>H44*3.04%</f>
        <v>2584</v>
      </c>
      <c r="N44" s="35">
        <f>H44*7.09%</f>
        <v>6026.5</v>
      </c>
      <c r="O44" s="35">
        <f>J44+K44+L44+M44+N44</f>
        <v>18062.5</v>
      </c>
      <c r="P44" s="35">
        <v>25</v>
      </c>
      <c r="Q44" s="35">
        <f>I44+J44+M44+P44</f>
        <v>13625.56</v>
      </c>
      <c r="R44" s="35">
        <f>H44-Q44</f>
        <v>71374.44</v>
      </c>
    </row>
    <row r="45" spans="1:21" ht="39.75" customHeight="1" x14ac:dyDescent="0.35">
      <c r="A45" s="28"/>
      <c r="B45" s="65" t="s">
        <v>17</v>
      </c>
      <c r="C45" s="65"/>
      <c r="D45" s="65"/>
      <c r="E45" s="65"/>
      <c r="F45" s="65"/>
      <c r="G45" s="66"/>
      <c r="H45" s="59">
        <f>SUM(H18:H44)</f>
        <v>960500</v>
      </c>
      <c r="I45" s="59">
        <f t="shared" ref="I45:O45" si="22">SUM(I18:I44)</f>
        <v>41794.870000000003</v>
      </c>
      <c r="J45" s="59">
        <f t="shared" si="22"/>
        <v>27566.35</v>
      </c>
      <c r="K45" s="59">
        <f t="shared" si="22"/>
        <v>68195.5</v>
      </c>
      <c r="L45" s="59">
        <f t="shared" si="22"/>
        <v>10873.25</v>
      </c>
      <c r="M45" s="59">
        <f t="shared" si="22"/>
        <v>29199.200000000001</v>
      </c>
      <c r="N45" s="59">
        <f t="shared" si="22"/>
        <v>68099.45</v>
      </c>
      <c r="O45" s="59">
        <f t="shared" si="22"/>
        <v>203933.75</v>
      </c>
      <c r="P45" s="59">
        <f>SUM(P17:P35)</f>
        <v>2319.7800000000002</v>
      </c>
      <c r="Q45" s="59">
        <f>SUM(Q17:Q44)</f>
        <v>101030.2</v>
      </c>
      <c r="R45" s="59">
        <f>SUM(R17:R44)</f>
        <v>859469.8</v>
      </c>
    </row>
    <row r="46" spans="1:21" ht="3.75" customHeight="1" x14ac:dyDescent="0.25">
      <c r="B46" s="21"/>
      <c r="C46" s="21"/>
      <c r="D46" s="21"/>
      <c r="E46" s="21"/>
      <c r="F46" s="21"/>
      <c r="G46" s="21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</row>
    <row r="47" spans="1:21" ht="29.25" customHeight="1" x14ac:dyDescent="0.25">
      <c r="B47" s="17"/>
      <c r="O47" s="6"/>
      <c r="P47" s="6"/>
      <c r="Q47" s="6"/>
    </row>
    <row r="48" spans="1:21" ht="66" customHeight="1" x14ac:dyDescent="0.5">
      <c r="B48" s="67" t="s">
        <v>72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</row>
    <row r="49" spans="2:18" ht="29.25" customHeight="1" x14ac:dyDescent="0.25">
      <c r="B49" s="69" t="s">
        <v>66</v>
      </c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</row>
    <row r="50" spans="2:18" ht="6" customHeight="1" x14ac:dyDescent="0.25"/>
    <row r="51" spans="2:18" ht="24.75" hidden="1" customHeight="1" x14ac:dyDescent="0.25"/>
    <row r="52" spans="2:18" ht="24.75" hidden="1" customHeight="1" x14ac:dyDescent="0.25"/>
    <row r="53" spans="2:18" ht="24.75" hidden="1" customHeight="1" x14ac:dyDescent="0.25"/>
    <row r="54" spans="2:18" ht="24.75" hidden="1" customHeight="1" x14ac:dyDescent="0.25"/>
    <row r="55" spans="2:18" ht="24.75" hidden="1" customHeight="1" x14ac:dyDescent="0.25"/>
    <row r="56" spans="2:18" ht="24.75" hidden="1" customHeight="1" x14ac:dyDescent="0.25"/>
    <row r="57" spans="2:18" ht="24.75" hidden="1" customHeight="1" x14ac:dyDescent="0.25"/>
    <row r="58" spans="2:18" ht="24.75" hidden="1" customHeight="1" x14ac:dyDescent="0.25"/>
    <row r="59" spans="2:18" ht="24.75" hidden="1" customHeight="1" x14ac:dyDescent="0.25"/>
    <row r="60" spans="2:18" ht="24.75" hidden="1" customHeight="1" x14ac:dyDescent="0.25"/>
    <row r="61" spans="2:18" ht="24.75" hidden="1" customHeight="1" x14ac:dyDescent="0.25"/>
    <row r="62" spans="2:18" ht="24.75" hidden="1" customHeight="1" x14ac:dyDescent="0.25"/>
    <row r="63" spans="2:18" ht="24.75" hidden="1" customHeight="1" x14ac:dyDescent="0.25"/>
    <row r="64" spans="2:18" ht="24.75" hidden="1" customHeight="1" x14ac:dyDescent="0.25"/>
    <row r="65" ht="24.95" customHeight="1" x14ac:dyDescent="0.25"/>
    <row r="66" ht="24.95" customHeight="1" x14ac:dyDescent="0.25"/>
    <row r="67" ht="24.95" customHeight="1" x14ac:dyDescent="0.25"/>
    <row r="68" ht="24.95" customHeight="1" x14ac:dyDescent="0.25"/>
    <row r="69" ht="24.95" customHeight="1" x14ac:dyDescent="0.25"/>
    <row r="70" ht="24.95" customHeight="1" x14ac:dyDescent="0.25"/>
    <row r="71" ht="24.95" customHeight="1" x14ac:dyDescent="0.25"/>
    <row r="72" ht="24.95" customHeight="1" x14ac:dyDescent="0.25"/>
    <row r="73" ht="24.95" customHeight="1" x14ac:dyDescent="0.25"/>
    <row r="74" ht="24.95" customHeight="1" x14ac:dyDescent="0.25"/>
    <row r="75" ht="24.95" customHeight="1" x14ac:dyDescent="0.25"/>
    <row r="76" ht="24.95" customHeight="1" x14ac:dyDescent="0.25"/>
    <row r="77" ht="24.95" customHeight="1" x14ac:dyDescent="0.25"/>
    <row r="78" ht="24.95" customHeight="1" x14ac:dyDescent="0.25"/>
    <row r="79" ht="24.95" customHeight="1" x14ac:dyDescent="0.25"/>
    <row r="80" ht="24.95" customHeight="1" x14ac:dyDescent="0.25"/>
    <row r="81" ht="24.95" customHeight="1" x14ac:dyDescent="0.25"/>
    <row r="82" ht="24.95" customHeight="1" x14ac:dyDescent="0.25"/>
    <row r="83" ht="24.95" customHeight="1" x14ac:dyDescent="0.25"/>
    <row r="84" ht="24.95" customHeight="1" x14ac:dyDescent="0.25"/>
    <row r="85" ht="24.95" customHeight="1" x14ac:dyDescent="0.25"/>
    <row r="86" ht="24.95" customHeight="1" x14ac:dyDescent="0.25"/>
    <row r="87" ht="24.95" customHeight="1" x14ac:dyDescent="0.25"/>
    <row r="88" ht="24.95" customHeight="1" x14ac:dyDescent="0.25"/>
    <row r="89" ht="24.95" customHeight="1" x14ac:dyDescent="0.25"/>
  </sheetData>
  <mergeCells count="23">
    <mergeCell ref="H14:H16"/>
    <mergeCell ref="B6:R7"/>
    <mergeCell ref="B8:R8"/>
    <mergeCell ref="B9:R9"/>
    <mergeCell ref="B10:R10"/>
    <mergeCell ref="B12:R12"/>
    <mergeCell ref="B13:R13"/>
    <mergeCell ref="B45:G45"/>
    <mergeCell ref="B48:R48"/>
    <mergeCell ref="B49:R49"/>
    <mergeCell ref="I14:I16"/>
    <mergeCell ref="J14:O14"/>
    <mergeCell ref="R14:R16"/>
    <mergeCell ref="J15:K15"/>
    <mergeCell ref="L15:L16"/>
    <mergeCell ref="M15:N15"/>
    <mergeCell ref="O15:O16"/>
    <mergeCell ref="Q15:Q16"/>
    <mergeCell ref="B14:B16"/>
    <mergeCell ref="C14:C16"/>
    <mergeCell ref="D14:D16"/>
    <mergeCell ref="F14:F16"/>
    <mergeCell ref="G14:G16"/>
  </mergeCells>
  <printOptions horizontalCentered="1" verticalCentered="1"/>
  <pageMargins left="0.23622047244094491" right="0.23622047244094491" top="0.55118110236220474" bottom="0.55118110236220474" header="0.31496062992125984" footer="0.31496062992125984"/>
  <pageSetup paperSize="5" scale="40" fitToWidth="0" orientation="landscape" r:id="rId1"/>
  <headerFooter>
    <oddFooter>&amp;R&amp;"-,Bold"&amp;P -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Nom. Fija, sep 2026</vt:lpstr>
      <vt:lpstr>'Nom. Fija, sep 2026'!Área_de_impresión</vt:lpstr>
      <vt:lpstr>'Nom. Fija, sep 2026'!Print_Area</vt:lpstr>
      <vt:lpstr>'Nom. Fija, sep 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Rodssebel Michael Acevedo Mojica</dc:creator>
  <cp:lastModifiedBy>Freddy Aquino</cp:lastModifiedBy>
  <cp:lastPrinted>2026-10-02T14:49:51Z</cp:lastPrinted>
  <dcterms:created xsi:type="dcterms:W3CDTF">2017-09-27T15:04:47Z</dcterms:created>
  <dcterms:modified xsi:type="dcterms:W3CDTF">2026-10-12T18:27:11Z</dcterms:modified>
</cp:coreProperties>
</file>