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5D040917-9B77-40C7-BD88-3220F27FDE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. Interinato, Jul. 2025" sheetId="8" r:id="rId1"/>
  </sheets>
  <definedNames>
    <definedName name="_xlnm._FilterDatabase" localSheetId="0" hidden="1">'Nom. Interinato, Jul. 2025'!#REF!</definedName>
    <definedName name="_xlnm.Print_Area" localSheetId="0">'Nom. Interinato, Jul. 2025'!$B$2:$R$30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'Nom. Interinato, Jul. 2025'!$1:$16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N18" i="8"/>
  <c r="M18" i="8"/>
  <c r="L18" i="8"/>
  <c r="K18" i="8"/>
  <c r="J18" i="8"/>
  <c r="N17" i="8"/>
  <c r="M17" i="8"/>
  <c r="L17" i="8"/>
  <c r="K17" i="8"/>
  <c r="J17" i="8"/>
  <c r="Q19" i="8" l="1"/>
  <c r="R19" i="8" s="1"/>
  <c r="J20" i="8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<sst xmlns="http://schemas.openxmlformats.org/spreadsheetml/2006/main" count="39" uniqueCount="37">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</sst>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view="pageBreakPreview" topLeftCell="B1" zoomScale="40" zoomScaleNormal="100" zoomScaleSheetLayoutView="40" workbookViewId="0">
      <selection activeCell="B10" sqref="B10:R10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2:18" s="8" customFormat="1" ht="20.100000000000001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2:18" s="8" customFormat="1" ht="20.100000000000001" customHeigh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36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54"/>
      <c r="C13" s="54"/>
      <c r="D13" s="54"/>
      <c r="E13" s="55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1" customFormat="1" ht="20.100000000000001" customHeight="1" x14ac:dyDescent="0.2">
      <c r="B14" s="41" t="s">
        <v>7</v>
      </c>
      <c r="C14" s="41" t="s">
        <v>10</v>
      </c>
      <c r="D14" s="47" t="s">
        <v>22</v>
      </c>
      <c r="E14" s="21"/>
      <c r="F14" s="49" t="s">
        <v>1</v>
      </c>
      <c r="G14" s="43" t="s">
        <v>18</v>
      </c>
      <c r="H14" s="52" t="s">
        <v>28</v>
      </c>
      <c r="I14" s="41" t="s">
        <v>14</v>
      </c>
      <c r="J14" s="43" t="s">
        <v>16</v>
      </c>
      <c r="K14" s="43"/>
      <c r="L14" s="43"/>
      <c r="M14" s="43"/>
      <c r="N14" s="43"/>
      <c r="O14" s="43"/>
      <c r="P14" s="22"/>
      <c r="Q14" s="22" t="s">
        <v>0</v>
      </c>
      <c r="R14" s="41" t="s">
        <v>15</v>
      </c>
    </row>
    <row r="15" spans="2:18" s="1" customFormat="1" ht="20.100000000000001" customHeight="1" x14ac:dyDescent="0.2">
      <c r="B15" s="41"/>
      <c r="C15" s="41"/>
      <c r="D15" s="47"/>
      <c r="E15" s="23" t="s">
        <v>25</v>
      </c>
      <c r="F15" s="49"/>
      <c r="G15" s="43"/>
      <c r="H15" s="52"/>
      <c r="I15" s="41"/>
      <c r="J15" s="44" t="s">
        <v>2</v>
      </c>
      <c r="K15" s="44"/>
      <c r="L15" s="44" t="s">
        <v>11</v>
      </c>
      <c r="M15" s="46" t="s">
        <v>9</v>
      </c>
      <c r="N15" s="46"/>
      <c r="O15" s="44" t="s">
        <v>8</v>
      </c>
      <c r="P15" s="24" t="s">
        <v>26</v>
      </c>
      <c r="Q15" s="44" t="s">
        <v>12</v>
      </c>
      <c r="R15" s="41"/>
    </row>
    <row r="16" spans="2:18" s="1" customFormat="1" ht="20.100000000000001" customHeight="1" x14ac:dyDescent="0.2">
      <c r="B16" s="42"/>
      <c r="C16" s="42"/>
      <c r="D16" s="48"/>
      <c r="E16" s="25"/>
      <c r="F16" s="50"/>
      <c r="G16" s="51"/>
      <c r="H16" s="53"/>
      <c r="I16" s="42"/>
      <c r="J16" s="26" t="s">
        <v>3</v>
      </c>
      <c r="K16" s="26" t="s">
        <v>4</v>
      </c>
      <c r="L16" s="45"/>
      <c r="M16" s="26" t="s">
        <v>5</v>
      </c>
      <c r="N16" s="26" t="s">
        <v>6</v>
      </c>
      <c r="O16" s="45"/>
      <c r="P16" s="27" t="s">
        <v>21</v>
      </c>
      <c r="Q16" s="45"/>
      <c r="R16" s="42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25000</v>
      </c>
      <c r="I18" s="38">
        <v>2559.6799999999998</v>
      </c>
      <c r="J18" s="37">
        <f t="shared" ref="J18:J19" si="0">H18*2.87%</f>
        <v>717.5</v>
      </c>
      <c r="K18" s="37">
        <f t="shared" ref="K18:K19" si="1">H18*7.1%</f>
        <v>1775</v>
      </c>
      <c r="L18" s="37">
        <f>H18*1.15%</f>
        <v>287.5</v>
      </c>
      <c r="M18" s="37">
        <f t="shared" ref="M18:M19" si="2">H18*3.04%</f>
        <v>760</v>
      </c>
      <c r="N18" s="37">
        <f t="shared" ref="N18:N19" si="3">H18*7.09%</f>
        <v>1772.5</v>
      </c>
      <c r="O18" s="37">
        <f t="shared" ref="O18:O19" si="4">J18+K18+L18+M18+N18</f>
        <v>5312.5</v>
      </c>
      <c r="P18" s="37">
        <v>25</v>
      </c>
      <c r="Q18" s="37">
        <f t="shared" ref="Q18:Q19" si="5">I18+J18+M18+P18</f>
        <v>4062.18</v>
      </c>
      <c r="R18" s="37">
        <f t="shared" ref="R18:R19" si="6">H18-Q18</f>
        <v>20937.82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39" t="s">
        <v>17</v>
      </c>
      <c r="C20" s="39"/>
      <c r="D20" s="39"/>
      <c r="E20" s="39"/>
      <c r="F20" s="39"/>
      <c r="G20" s="40"/>
      <c r="H20" s="33">
        <f t="shared" ref="H20:R20" si="7">SUM(H17:H19)</f>
        <v>53500</v>
      </c>
      <c r="I20" s="33">
        <f t="shared" si="7"/>
        <v>6046.33</v>
      </c>
      <c r="J20" s="33">
        <f t="shared" si="7"/>
        <v>1535.45</v>
      </c>
      <c r="K20" s="33">
        <f t="shared" si="7"/>
        <v>3798.5</v>
      </c>
      <c r="L20" s="33">
        <f t="shared" si="7"/>
        <v>615.25</v>
      </c>
      <c r="M20" s="33">
        <f t="shared" si="7"/>
        <v>1626.4</v>
      </c>
      <c r="N20" s="33">
        <f t="shared" si="7"/>
        <v>3793.15</v>
      </c>
      <c r="O20" s="33">
        <f t="shared" si="7"/>
        <v>11368.75</v>
      </c>
      <c r="P20" s="33">
        <f t="shared" si="7"/>
        <v>50</v>
      </c>
      <c r="Q20" s="33">
        <f t="shared" si="7"/>
        <v>9258.18</v>
      </c>
      <c r="R20" s="33">
        <f t="shared" si="7"/>
        <v>44241.82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Interinato, Jul. 2025</vt:lpstr>
      <vt:lpstr>'Nom. Interinato, Jul. 2025'!Área_de_impresión</vt:lpstr>
      <vt:lpstr>'Nom. Interinato, Jul.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2025-07-30T14:23:46Z</cp:lastPrinted>
  <dcterms:created xsi:type="dcterms:W3CDTF">2017-09-27T15:04:47Z</dcterms:created>
  <dcterms:modified xsi:type="dcterms:W3CDTF">2025-07-30T14:33:05Z</dcterms:modified>
</cp:coreProperties>
</file>