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ABRIL 2023\RRHH\"/>
    </mc:Choice>
  </mc:AlternateContent>
  <xr:revisionPtr revIDLastSave="0" documentId="8_{46D5DFD7-5CC3-43B2-995A-36DDC4696E12}" xr6:coauthVersionLast="47" xr6:coauthVersionMax="47" xr10:uidLastSave="{00000000-0000-0000-0000-000000000000}"/>
  <bookViews>
    <workbookView xWindow="-120" yWindow="-120" windowWidth="24240" windowHeight="13140" xr2:uid="{87EBB76C-7C11-4526-B24E-B7B7E12747DC}"/>
  </bookViews>
  <sheets>
    <sheet name="NOMINA FIJOS " sheetId="1" r:id="rId1"/>
  </sheets>
  <definedNames>
    <definedName name="_xlnm.Print_Area" localSheetId="0">'NOMINA FIJOS '!$A$1:$M$38</definedName>
    <definedName name="_xlnm.Print_Titles" localSheetId="0">'NOMINA FIJOS 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99802" i="1" l="1"/>
  <c r="B16477" i="1"/>
  <c r="B16479" i="1" s="1"/>
  <c r="M32" i="1"/>
  <c r="L32" i="1"/>
  <c r="H32" i="1"/>
  <c r="G32" i="1"/>
  <c r="H31" i="1"/>
  <c r="G31" i="1"/>
  <c r="L31" i="1" s="1"/>
  <c r="M31" i="1" s="1"/>
  <c r="H30" i="1"/>
  <c r="G30" i="1"/>
  <c r="L30" i="1" s="1"/>
  <c r="M30" i="1" s="1"/>
  <c r="H29" i="1"/>
  <c r="L29" i="1" s="1"/>
  <c r="M29" i="1" s="1"/>
  <c r="G29" i="1"/>
  <c r="L28" i="1"/>
  <c r="M28" i="1" s="1"/>
  <c r="H28" i="1"/>
  <c r="G28" i="1"/>
  <c r="H27" i="1"/>
  <c r="G27" i="1"/>
  <c r="L27" i="1" s="1"/>
  <c r="M27" i="1" s="1"/>
  <c r="H26" i="1"/>
  <c r="G26" i="1"/>
  <c r="L26" i="1" s="1"/>
  <c r="M26" i="1" s="1"/>
  <c r="H25" i="1"/>
  <c r="L25" i="1" s="1"/>
  <c r="M25" i="1" s="1"/>
  <c r="G25" i="1"/>
  <c r="L24" i="1"/>
  <c r="M24" i="1" s="1"/>
  <c r="H24" i="1"/>
  <c r="G24" i="1"/>
  <c r="H23" i="1"/>
  <c r="G23" i="1"/>
  <c r="L23" i="1" s="1"/>
  <c r="M23" i="1" s="1"/>
  <c r="H22" i="1"/>
  <c r="G22" i="1"/>
  <c r="L22" i="1" s="1"/>
  <c r="M22" i="1" s="1"/>
  <c r="H21" i="1"/>
  <c r="L21" i="1" s="1"/>
  <c r="M21" i="1" s="1"/>
  <c r="G21" i="1"/>
  <c r="L20" i="1"/>
  <c r="M20" i="1" s="1"/>
  <c r="H20" i="1"/>
  <c r="G20" i="1"/>
  <c r="H19" i="1"/>
  <c r="G19" i="1"/>
  <c r="L19" i="1" s="1"/>
  <c r="M19" i="1" s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H18" i="1"/>
  <c r="G18" i="1"/>
  <c r="L18" i="1" s="1"/>
  <c r="M18" i="1" s="1"/>
  <c r="A18" i="1"/>
  <c r="H17" i="1"/>
  <c r="L17" i="1" s="1"/>
  <c r="M17" i="1" s="1"/>
  <c r="G17" i="1"/>
  <c r="H16" i="1"/>
  <c r="L16" i="1" s="1"/>
  <c r="M16" i="1" s="1"/>
  <c r="G16" i="1"/>
  <c r="A16" i="1"/>
  <c r="L15" i="1"/>
  <c r="M15" i="1" s="1"/>
  <c r="H15" i="1"/>
  <c r="G15" i="1"/>
  <c r="L14" i="1"/>
  <c r="M14" i="1" s="1"/>
  <c r="H14" i="1"/>
  <c r="G14" i="1"/>
  <c r="L13" i="1"/>
  <c r="M13" i="1" s="1"/>
  <c r="H13" i="1"/>
  <c r="G13" i="1"/>
  <c r="L12" i="1"/>
  <c r="M12" i="1" s="1"/>
  <c r="H12" i="1"/>
  <c r="G12" i="1"/>
  <c r="L11" i="1"/>
  <c r="M11" i="1" s="1"/>
  <c r="H11" i="1"/>
  <c r="G11" i="1"/>
  <c r="L10" i="1"/>
  <c r="M10" i="1" s="1"/>
  <c r="H10" i="1"/>
  <c r="G10" i="1"/>
  <c r="L9" i="1"/>
  <c r="M9" i="1" s="1"/>
  <c r="H9" i="1"/>
  <c r="G9" i="1"/>
  <c r="L8" i="1"/>
  <c r="M8" i="1" s="1"/>
  <c r="H8" i="1"/>
  <c r="G8" i="1"/>
  <c r="M7" i="1"/>
  <c r="G7" i="1"/>
</calcChain>
</file>

<file path=xl/sharedStrings.xml><?xml version="1.0" encoding="utf-8"?>
<sst xmlns="http://schemas.openxmlformats.org/spreadsheetml/2006/main" count="125" uniqueCount="66">
  <si>
    <t xml:space="preserve">INSTITUTO DUARTIANO </t>
  </si>
  <si>
    <t xml:space="preserve">NÓMINA DE SUELDOS: EMPLEADOS FIJOS </t>
  </si>
  <si>
    <t>Correspondiente al mes de Abril  del año 2023.</t>
  </si>
  <si>
    <t>Seguridad Social</t>
  </si>
  <si>
    <t>NO.</t>
  </si>
  <si>
    <t xml:space="preserve">Nombres y Apellidos </t>
  </si>
  <si>
    <t>Género</t>
  </si>
  <si>
    <t>Funcion</t>
  </si>
  <si>
    <t xml:space="preserve">Tipo Empleado </t>
  </si>
  <si>
    <t>Ingreso Bruto</t>
  </si>
  <si>
    <t>AFP (2.87)</t>
  </si>
  <si>
    <t>SFS ( 3.04)</t>
  </si>
  <si>
    <t>Impuesto Sobre Renta ISR</t>
  </si>
  <si>
    <t xml:space="preserve">Seguro de Vida </t>
  </si>
  <si>
    <t xml:space="preserve">Otros Descuento </t>
  </si>
  <si>
    <t xml:space="preserve">Total de Descuentos </t>
  </si>
  <si>
    <t>Sueldo Neto</t>
  </si>
  <si>
    <t xml:space="preserve"> JOSE PILIA MORENO DUARTE </t>
  </si>
  <si>
    <t>M</t>
  </si>
  <si>
    <t xml:space="preserve">ENC. DIVISIÓN FINANCIERA </t>
  </si>
  <si>
    <t xml:space="preserve">FIJO </t>
  </si>
  <si>
    <t>Licdo. VÍCTOR CESAR ZABALA SÁNCHEZ</t>
  </si>
  <si>
    <t>ENC. DIVISIÓN RECURSOS HUMANOS</t>
  </si>
  <si>
    <t xml:space="preserve">                                                           </t>
  </si>
  <si>
    <t xml:space="preserve"> RUTH MAGDA ROSANNA FELIZ OBREGÓN </t>
  </si>
  <si>
    <t>F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</si>
  <si>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</si>
  <si>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</si>
  <si>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</si>
  <si>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</si>
  <si>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</si>
  <si>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</si>
  <si>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</si>
  <si>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</si>
  <si>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</si>
  <si>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</si>
  <si>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CONSERJE </t>
  </si>
  <si>
    <t xml:space="preserve">Licda. ARELIS PEÑA SANTOS </t>
  </si>
  <si>
    <t>AUXILIAR ADMINISTRATIVO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</si>
  <si>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</si>
  <si>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</si>
  <si>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</si>
  <si>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</si>
  <si>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Licda. LENI MAILIN SIRI ACOSTA 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</si>
  <si>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</si>
  <si>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</si>
  <si>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</si>
  <si>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</si>
  <si>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Licda. ANABEL CARABALLO ROJAS </t>
  </si>
  <si>
    <t xml:space="preserve">Licda. BIANCA P. LÓPEZ GRULLÓN </t>
  </si>
  <si>
    <t xml:space="preserve">GESTORA DE REDES SOCIALES </t>
  </si>
  <si>
    <t>HANELYN S. GÓMEZ CASTILLO</t>
  </si>
  <si>
    <t xml:space="preserve">RECEPCIONISTA </t>
  </si>
  <si>
    <t xml:space="preserve">Licdo. BENJAMIN URIBE MONTAS </t>
  </si>
  <si>
    <t xml:space="preserve">DISEÑADOR GRÁFICO </t>
  </si>
  <si>
    <t xml:space="preserve">Licda. MARISELA VENTURA SANTANA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</si>
  <si>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</si>
  <si>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</si>
  <si>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</si>
  <si>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</si>
  <si>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>MARIAM KATHERINE ESPINOSA LÓPEZ</t>
  </si>
  <si>
    <t>JOSE ALTAGRACIA LORA GUILLEN</t>
  </si>
  <si>
    <t>CHOFER I</t>
  </si>
  <si>
    <t>LCDO. VÍCTOR C. ZABALA SÁNCHEZ,</t>
  </si>
  <si>
    <t xml:space="preserve">           Enc. División Recursos Humanos. </t>
  </si>
  <si>
    <t xml:space="preserve">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</si>
</sst>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\-0000000\-0"/>
    <numFmt numFmtId="165" formatCode="_-* #,##0.00_-;\-* #,##0.00_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9" fillId="2" borderId="0" xfId="1" applyFont="1" applyFill="1" applyBorder="1"/>
    <xf numFmtId="0" fontId="8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wrapText="1"/>
    </xf>
    <xf numFmtId="43" fontId="8" fillId="2" borderId="5" xfId="1" applyFont="1" applyFill="1" applyBorder="1"/>
    <xf numFmtId="43" fontId="8" fillId="2" borderId="5" xfId="0" applyNumberFormat="1" applyFont="1" applyFill="1" applyBorder="1"/>
    <xf numFmtId="43" fontId="8" fillId="2" borderId="0" xfId="0" applyNumberFormat="1" applyFont="1" applyFill="1"/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left"/>
    </xf>
    <xf numFmtId="43" fontId="8" fillId="2" borderId="6" xfId="1" applyFont="1" applyFill="1" applyBorder="1"/>
    <xf numFmtId="43" fontId="8" fillId="2" borderId="0" xfId="1" applyFont="1" applyFill="1" applyBorder="1"/>
    <xf numFmtId="0" fontId="8" fillId="2" borderId="5" xfId="0" applyFont="1" applyFill="1" applyBorder="1"/>
    <xf numFmtId="43" fontId="8" fillId="0" borderId="5" xfId="1" applyFont="1" applyFill="1" applyBorder="1"/>
    <xf numFmtId="43" fontId="8" fillId="0" borderId="5" xfId="0" applyNumberFormat="1" applyFont="1" applyBorder="1"/>
    <xf numFmtId="43" fontId="8" fillId="0" borderId="6" xfId="1" applyFont="1" applyFill="1" applyBorder="1"/>
    <xf numFmtId="164" fontId="10" fillId="2" borderId="5" xfId="0" applyNumberFormat="1" applyFont="1" applyFill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left" wrapText="1"/>
    </xf>
    <xf numFmtId="43" fontId="11" fillId="2" borderId="0" xfId="1" applyFont="1" applyFill="1" applyBorder="1"/>
    <xf numFmtId="0" fontId="6" fillId="2" borderId="0" xfId="0" applyFont="1" applyFill="1"/>
    <xf numFmtId="43" fontId="6" fillId="2" borderId="0" xfId="0" applyNumberFormat="1" applyFont="1" applyFill="1"/>
    <xf numFmtId="43" fontId="8" fillId="2" borderId="0" xfId="1" applyFont="1" applyFill="1" applyBorder="1" applyAlignment="1">
      <alignment horizontal="left"/>
    </xf>
    <xf numFmtId="0" fontId="8" fillId="2" borderId="5" xfId="0" applyFont="1" applyFill="1" applyBorder="1" applyAlignment="1">
      <alignment horizontal="left" wrapText="1"/>
    </xf>
    <xf numFmtId="43" fontId="8" fillId="2" borderId="6" xfId="0" applyNumberFormat="1" applyFont="1" applyFill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43" fontId="8" fillId="0" borderId="6" xfId="0" applyNumberFormat="1" applyFont="1" applyBorder="1"/>
    <xf numFmtId="43" fontId="11" fillId="0" borderId="0" xfId="1" applyFont="1" applyFill="1" applyBorder="1"/>
    <xf numFmtId="164" fontId="10" fillId="0" borderId="6" xfId="0" applyNumberFormat="1" applyFont="1" applyBorder="1" applyAlignment="1">
      <alignment horizontal="left" wrapText="1"/>
    </xf>
    <xf numFmtId="43" fontId="8" fillId="0" borderId="5" xfId="0" applyNumberFormat="1" applyFont="1" applyBorder="1" applyAlignment="1">
      <alignment horizontal="center"/>
    </xf>
    <xf numFmtId="43" fontId="8" fillId="0" borderId="0" xfId="1" applyFont="1" applyFill="1" applyBorder="1"/>
    <xf numFmtId="0" fontId="8" fillId="0" borderId="5" xfId="0" applyFont="1" applyBorder="1" applyAlignment="1">
      <alignment horizontal="left"/>
    </xf>
    <xf numFmtId="164" fontId="10" fillId="0" borderId="5" xfId="0" applyNumberFormat="1" applyFont="1" applyBorder="1" applyAlignment="1">
      <alignment horizontal="left" wrapText="1"/>
    </xf>
    <xf numFmtId="43" fontId="8" fillId="2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10" fillId="0" borderId="0" xfId="0" applyNumberFormat="1" applyFont="1" applyAlignment="1">
      <alignment horizontal="left" wrapText="1"/>
    </xf>
    <xf numFmtId="43" fontId="8" fillId="0" borderId="0" xfId="0" applyNumberFormat="1" applyFont="1"/>
    <xf numFmtId="43" fontId="8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43" fontId="3" fillId="2" borderId="0" xfId="1" applyFont="1" applyFill="1" applyBorder="1"/>
    <xf numFmtId="165" fontId="3" fillId="2" borderId="0" xfId="0" applyNumberFormat="1" applyFont="1" applyFill="1"/>
  </cellXfs>
  <cellStyles count="2">
    <cellStyle name="Millares 2" xfId="1" xr:uid="{AC1E9C7E-C3F8-4B44-80DA-21774FC63B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61BD98-408C-4CD0-8D81-A37DF5AAF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554" y="17318"/>
          <a:ext cx="1077190" cy="1267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AD7A0-C2A9-4E68-818D-C29AC363910D}">
  <sheetPr>
    <pageSetUpPr fitToPage="1"/>
  </sheetPr>
  <dimension ref="A1:P999802"/>
  <sheetViews>
    <sheetView showGridLines="0" tabSelected="1" zoomScale="55" zoomScaleNormal="55" zoomScaleSheetLayoutView="50" workbookViewId="0">
      <pane xSplit="2" ySplit="6" topLeftCell="C16" activePane="bottomRight" state="frozen"/>
      <selection pane="topRight" activeCell="C1" sqref="C1"/>
      <selection pane="bottomLeft" activeCell="A9" sqref="A9"/>
      <selection pane="bottomRight" activeCell="D34" sqref="D34"/>
    </sheetView>
  </sheetViews>
  <sheetFormatPr baseColWidth="10" defaultColWidth="11.42578125" defaultRowHeight="12.75" x14ac:dyDescent="0.2"/>
  <cols>
    <col min="1" max="1" width="6.85546875" style="56" customWidth="1"/>
    <col min="2" max="2" width="48" style="57" customWidth="1"/>
    <col min="3" max="3" width="9.140625" style="56" customWidth="1"/>
    <col min="4" max="4" width="31.5703125" style="57" customWidth="1"/>
    <col min="5" max="5" width="20" style="57" customWidth="1"/>
    <col min="6" max="6" width="18.140625" style="58" customWidth="1"/>
    <col min="7" max="7" width="20.28515625" style="2" customWidth="1"/>
    <col min="8" max="8" width="20.5703125" style="2" customWidth="1"/>
    <col min="9" max="9" width="19.140625" style="2" customWidth="1"/>
    <col min="10" max="10" width="17.140625" style="2" customWidth="1"/>
    <col min="11" max="11" width="12.85546875" style="2" customWidth="1"/>
    <col min="12" max="13" width="20.85546875" style="2" customWidth="1"/>
    <col min="14" max="14" width="11.42578125" style="2"/>
    <col min="15" max="15" width="12.7109375" style="2" bestFit="1" customWidth="1"/>
    <col min="16" max="16" width="16" style="2" bestFit="1" customWidth="1"/>
    <col min="17" max="17" width="14.42578125" style="2" bestFit="1" customWidth="1"/>
    <col min="18" max="18" width="17" style="2" customWidth="1"/>
    <col min="19" max="16384" width="11.42578125" style="2"/>
  </cols>
  <sheetData>
    <row r="1" spans="1:14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ht="18.75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4" ht="19.5" thickBot="1" x14ac:dyDescent="0.35">
      <c r="A4" s="4"/>
      <c r="B4" s="4"/>
      <c r="C4" s="6"/>
      <c r="D4" s="7"/>
      <c r="E4" s="7"/>
      <c r="F4" s="6"/>
    </row>
    <row r="5" spans="1:14" ht="25.5" customHeight="1" thickBot="1" x14ac:dyDescent="0.3">
      <c r="A5" s="8"/>
      <c r="B5" s="9"/>
      <c r="C5" s="8"/>
      <c r="D5" s="9"/>
      <c r="E5" s="9"/>
      <c r="F5" s="10"/>
      <c r="G5" s="11" t="s">
        <v>3</v>
      </c>
      <c r="H5" s="12"/>
      <c r="I5" s="13"/>
      <c r="J5" s="13"/>
      <c r="K5" s="13"/>
      <c r="L5" s="13"/>
      <c r="M5" s="13"/>
    </row>
    <row r="6" spans="1:14" s="17" customFormat="1" ht="30" customHeight="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5" t="s">
        <v>10</v>
      </c>
      <c r="H6" s="15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</row>
    <row r="7" spans="1:14" s="13" customFormat="1" ht="30" customHeight="1" x14ac:dyDescent="0.25">
      <c r="A7" s="18">
        <v>1</v>
      </c>
      <c r="B7" s="19" t="s">
        <v>17</v>
      </c>
      <c r="C7" s="18" t="s">
        <v>18</v>
      </c>
      <c r="D7" s="19" t="s">
        <v>19</v>
      </c>
      <c r="E7" s="20" t="s">
        <v>20</v>
      </c>
      <c r="F7" s="21">
        <v>85000</v>
      </c>
      <c r="G7" s="21">
        <f t="shared" ref="G7:G32" si="0">F7*2.87%</f>
        <v>2439.5</v>
      </c>
      <c r="H7" s="21">
        <v>2584</v>
      </c>
      <c r="I7" s="21">
        <v>8577.06</v>
      </c>
      <c r="J7" s="22">
        <v>25</v>
      </c>
      <c r="K7" s="22"/>
      <c r="L7" s="21">
        <v>13625.56</v>
      </c>
      <c r="M7" s="22">
        <f t="shared" ref="M7:M32" si="1">+F7-L7</f>
        <v>71374.44</v>
      </c>
      <c r="N7" s="23"/>
    </row>
    <row r="8" spans="1:14" s="27" customFormat="1" ht="30" customHeight="1" x14ac:dyDescent="0.25">
      <c r="A8" s="24">
        <v>2</v>
      </c>
      <c r="B8" s="25" t="s">
        <v>21</v>
      </c>
      <c r="C8" s="24" t="s">
        <v>18</v>
      </c>
      <c r="D8" s="25" t="s">
        <v>22</v>
      </c>
      <c r="E8" s="20" t="s">
        <v>20</v>
      </c>
      <c r="F8" s="26">
        <v>85000</v>
      </c>
      <c r="G8" s="26">
        <f t="shared" si="0"/>
        <v>2439.5</v>
      </c>
      <c r="H8" s="26">
        <f>+F8*3.04%</f>
        <v>2584</v>
      </c>
      <c r="I8" s="21">
        <v>8577.06</v>
      </c>
      <c r="J8" s="22">
        <v>25</v>
      </c>
      <c r="K8" s="22"/>
      <c r="L8" s="21">
        <f>SUM(G8:J8)</f>
        <v>13625.56</v>
      </c>
      <c r="M8" s="22">
        <f t="shared" si="1"/>
        <v>71374.44</v>
      </c>
      <c r="N8" s="23" t="s">
        <v>23</v>
      </c>
    </row>
    <row r="9" spans="1:14" s="27" customFormat="1" ht="30" customHeight="1" x14ac:dyDescent="0.25">
      <c r="A9" s="18">
        <v>3</v>
      </c>
      <c r="B9" s="25" t="s">
        <v>24</v>
      </c>
      <c r="C9" s="24" t="s">
        <v>25</v>
      </c>
      <c r="D9" s="20" t="s">
        <v>26</v>
      </c>
      <c r="E9" s="20" t="s">
        <v>20</v>
      </c>
      <c r="F9" s="26">
        <v>70000</v>
      </c>
      <c r="G9" s="26">
        <f t="shared" si="0"/>
        <v>2009</v>
      </c>
      <c r="H9" s="26">
        <f>+F9*3.04%</f>
        <v>2128</v>
      </c>
      <c r="I9" s="26">
        <v>5368.45</v>
      </c>
      <c r="J9" s="22">
        <v>25</v>
      </c>
      <c r="K9" s="22"/>
      <c r="L9" s="21">
        <f>SUM(G9:J9)</f>
        <v>9530.4500000000007</v>
      </c>
      <c r="M9" s="22">
        <f t="shared" si="1"/>
        <v>60469.55</v>
      </c>
      <c r="N9" s="23"/>
    </row>
    <row r="10" spans="1:14" s="27" customFormat="1" ht="33" customHeight="1" x14ac:dyDescent="0.25">
      <c r="A10" s="24">
        <v>4</v>
      </c>
      <c r="B10" s="28" t="s">
        <v>27</v>
      </c>
      <c r="C10" s="18" t="s">
        <v>25</v>
      </c>
      <c r="D10" s="28" t="s">
        <v>28</v>
      </c>
      <c r="E10" s="20" t="s">
        <v>20</v>
      </c>
      <c r="F10" s="29">
        <v>35000</v>
      </c>
      <c r="G10" s="29">
        <f>F10*2.87%</f>
        <v>1004.5</v>
      </c>
      <c r="H10" s="29">
        <f>+F10*3.04%</f>
        <v>1064</v>
      </c>
      <c r="I10" s="29">
        <v>0</v>
      </c>
      <c r="J10" s="22">
        <v>25</v>
      </c>
      <c r="K10" s="22"/>
      <c r="L10" s="21">
        <f>SUM(G10:J10)</f>
        <v>2093.5</v>
      </c>
      <c r="M10" s="30">
        <f t="shared" si="1"/>
        <v>32906.5</v>
      </c>
      <c r="N10" s="23"/>
    </row>
    <row r="11" spans="1:14" s="27" customFormat="1" ht="30" customHeight="1" x14ac:dyDescent="0.25">
      <c r="A11" s="18">
        <v>5</v>
      </c>
      <c r="B11" s="25" t="s">
        <v>29</v>
      </c>
      <c r="C11" s="24" t="s">
        <v>25</v>
      </c>
      <c r="D11" s="25" t="s">
        <v>30</v>
      </c>
      <c r="E11" s="20" t="s">
        <v>20</v>
      </c>
      <c r="F11" s="26">
        <v>60000</v>
      </c>
      <c r="G11" s="26">
        <f t="shared" si="0"/>
        <v>1722</v>
      </c>
      <c r="H11" s="26">
        <f>+F11*3.04%</f>
        <v>1824</v>
      </c>
      <c r="I11" s="26">
        <v>3486.65</v>
      </c>
      <c r="J11" s="22">
        <v>25</v>
      </c>
      <c r="K11" s="22">
        <v>1512.45</v>
      </c>
      <c r="L11" s="21">
        <f>SUM(G11:K11)</f>
        <v>8570.1</v>
      </c>
      <c r="M11" s="22">
        <f t="shared" si="1"/>
        <v>51429.9</v>
      </c>
      <c r="N11" s="23"/>
    </row>
    <row r="12" spans="1:14" s="27" customFormat="1" ht="30" customHeight="1" x14ac:dyDescent="0.25">
      <c r="A12" s="24">
        <v>6</v>
      </c>
      <c r="B12" s="25" t="s">
        <v>31</v>
      </c>
      <c r="C12" s="24" t="s">
        <v>25</v>
      </c>
      <c r="D12" s="25" t="s">
        <v>32</v>
      </c>
      <c r="E12" s="20" t="s">
        <v>20</v>
      </c>
      <c r="F12" s="26">
        <v>25000</v>
      </c>
      <c r="G12" s="26">
        <f t="shared" si="0"/>
        <v>717.5</v>
      </c>
      <c r="H12" s="26">
        <f>+F12*3.04%</f>
        <v>760</v>
      </c>
      <c r="I12" s="26">
        <v>0</v>
      </c>
      <c r="J12" s="22">
        <v>25</v>
      </c>
      <c r="K12" s="22"/>
      <c r="L12" s="21">
        <f>SUM(G12:J12)</f>
        <v>1502.5</v>
      </c>
      <c r="M12" s="22">
        <f t="shared" si="1"/>
        <v>23497.5</v>
      </c>
    </row>
    <row r="13" spans="1:14" s="27" customFormat="1" ht="30" customHeight="1" x14ac:dyDescent="0.25">
      <c r="A13" s="18">
        <v>7</v>
      </c>
      <c r="B13" s="25" t="s">
        <v>33</v>
      </c>
      <c r="C13" s="24" t="s">
        <v>25</v>
      </c>
      <c r="D13" s="25" t="s">
        <v>34</v>
      </c>
      <c r="E13" s="20" t="s">
        <v>20</v>
      </c>
      <c r="F13" s="26">
        <v>60000</v>
      </c>
      <c r="G13" s="26">
        <f t="shared" si="0"/>
        <v>1722</v>
      </c>
      <c r="H13" s="26">
        <f t="shared" ref="H13:H17" si="2">F13*3.04%</f>
        <v>1824</v>
      </c>
      <c r="I13" s="26">
        <v>3486.65</v>
      </c>
      <c r="J13" s="22">
        <v>25</v>
      </c>
      <c r="K13" s="22"/>
      <c r="L13" s="21">
        <f>SUM(G13:J13)</f>
        <v>7057.65</v>
      </c>
      <c r="M13" s="22">
        <f t="shared" si="1"/>
        <v>52942.35</v>
      </c>
    </row>
    <row r="14" spans="1:14" s="27" customFormat="1" ht="30" customHeight="1" x14ac:dyDescent="0.25">
      <c r="A14" s="24">
        <v>8</v>
      </c>
      <c r="B14" s="25" t="s">
        <v>35</v>
      </c>
      <c r="C14" s="24" t="s">
        <v>25</v>
      </c>
      <c r="D14" s="25" t="s">
        <v>36</v>
      </c>
      <c r="E14" s="20" t="s">
        <v>20</v>
      </c>
      <c r="F14" s="26">
        <v>24000</v>
      </c>
      <c r="G14" s="26">
        <f t="shared" si="0"/>
        <v>688.8</v>
      </c>
      <c r="H14" s="26">
        <f t="shared" si="2"/>
        <v>729.6</v>
      </c>
      <c r="I14" s="26"/>
      <c r="J14" s="22">
        <v>25</v>
      </c>
      <c r="K14" s="22"/>
      <c r="L14" s="21">
        <f>G14+H14+I14+J14+K14</f>
        <v>1443.4</v>
      </c>
      <c r="M14" s="22">
        <f t="shared" si="1"/>
        <v>22556.6</v>
      </c>
    </row>
    <row r="15" spans="1:14" s="27" customFormat="1" ht="30" customHeight="1" x14ac:dyDescent="0.25">
      <c r="A15" s="18">
        <v>9</v>
      </c>
      <c r="B15" s="19" t="s">
        <v>37</v>
      </c>
      <c r="C15" s="18" t="s">
        <v>25</v>
      </c>
      <c r="D15" s="19" t="s">
        <v>38</v>
      </c>
      <c r="E15" s="20" t="s">
        <v>20</v>
      </c>
      <c r="F15" s="29">
        <v>35000</v>
      </c>
      <c r="G15" s="29">
        <f t="shared" si="0"/>
        <v>1004.5</v>
      </c>
      <c r="H15" s="29">
        <f t="shared" si="2"/>
        <v>1064</v>
      </c>
      <c r="I15" s="31">
        <v>0</v>
      </c>
      <c r="J15" s="22">
        <v>25</v>
      </c>
      <c r="K15" s="22"/>
      <c r="L15" s="21">
        <f t="shared" ref="L15:L20" si="3">SUM(G15:J15)</f>
        <v>2093.5</v>
      </c>
      <c r="M15" s="30">
        <f t="shared" si="1"/>
        <v>32906.5</v>
      </c>
    </row>
    <row r="16" spans="1:14" s="27" customFormat="1" ht="30" customHeight="1" x14ac:dyDescent="0.25">
      <c r="A16" s="18">
        <f t="shared" ref="A16:A30" si="4">+A15+1</f>
        <v>10</v>
      </c>
      <c r="B16" s="19" t="s">
        <v>39</v>
      </c>
      <c r="C16" s="18" t="s">
        <v>25</v>
      </c>
      <c r="D16" s="32" t="s">
        <v>28</v>
      </c>
      <c r="E16" s="25" t="s">
        <v>20</v>
      </c>
      <c r="F16" s="21">
        <v>35000</v>
      </c>
      <c r="G16" s="21">
        <f t="shared" si="0"/>
        <v>1004.5</v>
      </c>
      <c r="H16" s="21">
        <f t="shared" si="2"/>
        <v>1064</v>
      </c>
      <c r="I16" s="21"/>
      <c r="J16" s="22">
        <v>25</v>
      </c>
      <c r="K16" s="22"/>
      <c r="L16" s="21">
        <f t="shared" si="3"/>
        <v>2093.5</v>
      </c>
      <c r="M16" s="22">
        <f t="shared" si="1"/>
        <v>32906.5</v>
      </c>
    </row>
    <row r="17" spans="1:16" s="34" customFormat="1" ht="30" customHeight="1" x14ac:dyDescent="0.25">
      <c r="A17" s="24">
        <v>11</v>
      </c>
      <c r="B17" s="25" t="s">
        <v>40</v>
      </c>
      <c r="C17" s="24" t="s">
        <v>18</v>
      </c>
      <c r="D17" s="33" t="s">
        <v>41</v>
      </c>
      <c r="E17" s="25" t="s">
        <v>20</v>
      </c>
      <c r="F17" s="26">
        <v>35000</v>
      </c>
      <c r="G17" s="26">
        <f t="shared" si="0"/>
        <v>1004.5</v>
      </c>
      <c r="H17" s="21">
        <f t="shared" si="2"/>
        <v>1064</v>
      </c>
      <c r="I17" s="26">
        <v>0</v>
      </c>
      <c r="J17" s="22">
        <v>25</v>
      </c>
      <c r="K17" s="22"/>
      <c r="L17" s="21">
        <f t="shared" si="3"/>
        <v>2093.5</v>
      </c>
      <c r="M17" s="22">
        <f t="shared" si="1"/>
        <v>32906.5</v>
      </c>
    </row>
    <row r="18" spans="1:16" s="27" customFormat="1" ht="32.25" customHeight="1" x14ac:dyDescent="0.25">
      <c r="A18" s="18">
        <f t="shared" si="4"/>
        <v>12</v>
      </c>
      <c r="B18" s="19" t="s">
        <v>42</v>
      </c>
      <c r="C18" s="18" t="s">
        <v>25</v>
      </c>
      <c r="D18" s="32" t="s">
        <v>36</v>
      </c>
      <c r="E18" s="20" t="s">
        <v>20</v>
      </c>
      <c r="F18" s="21">
        <v>25000</v>
      </c>
      <c r="G18" s="26">
        <f t="shared" si="0"/>
        <v>717.5</v>
      </c>
      <c r="H18" s="26">
        <f>+F18*3.04%</f>
        <v>760</v>
      </c>
      <c r="I18" s="21">
        <v>0</v>
      </c>
      <c r="J18" s="22">
        <v>25</v>
      </c>
      <c r="K18" s="22"/>
      <c r="L18" s="21">
        <f t="shared" si="3"/>
        <v>1502.5</v>
      </c>
      <c r="M18" s="22">
        <f t="shared" si="1"/>
        <v>23497.5</v>
      </c>
    </row>
    <row r="19" spans="1:16" s="35" customFormat="1" ht="30" customHeight="1" x14ac:dyDescent="0.25">
      <c r="A19" s="18">
        <f t="shared" si="4"/>
        <v>13</v>
      </c>
      <c r="B19" s="25" t="s">
        <v>43</v>
      </c>
      <c r="C19" s="18" t="s">
        <v>25</v>
      </c>
      <c r="D19" s="25" t="s">
        <v>38</v>
      </c>
      <c r="E19" s="25" t="s">
        <v>20</v>
      </c>
      <c r="F19" s="26">
        <v>60000</v>
      </c>
      <c r="G19" s="26">
        <f t="shared" si="0"/>
        <v>1722</v>
      </c>
      <c r="H19" s="26">
        <f>+F19*3.04%</f>
        <v>1824</v>
      </c>
      <c r="I19" s="26">
        <v>3486.65</v>
      </c>
      <c r="J19" s="22">
        <v>25</v>
      </c>
      <c r="K19" s="22"/>
      <c r="L19" s="21">
        <f t="shared" si="3"/>
        <v>7057.65</v>
      </c>
      <c r="M19" s="22">
        <f t="shared" si="1"/>
        <v>52942.35</v>
      </c>
      <c r="P19" s="36"/>
    </row>
    <row r="20" spans="1:16" s="37" customFormat="1" ht="30" customHeight="1" x14ac:dyDescent="0.25">
      <c r="A20" s="18">
        <f t="shared" si="4"/>
        <v>14</v>
      </c>
      <c r="B20" s="25" t="s">
        <v>44</v>
      </c>
      <c r="C20" s="18" t="s">
        <v>25</v>
      </c>
      <c r="D20" s="33" t="s">
        <v>36</v>
      </c>
      <c r="E20" s="25" t="s">
        <v>20</v>
      </c>
      <c r="F20" s="26">
        <v>24000</v>
      </c>
      <c r="G20" s="26">
        <f t="shared" si="0"/>
        <v>688.8</v>
      </c>
      <c r="H20" s="26">
        <f>+F20*3.04%</f>
        <v>729.6</v>
      </c>
      <c r="I20" s="26"/>
      <c r="J20" s="22">
        <v>25</v>
      </c>
      <c r="K20" s="22"/>
      <c r="L20" s="21">
        <f t="shared" si="3"/>
        <v>1443.4</v>
      </c>
      <c r="M20" s="22">
        <f t="shared" si="1"/>
        <v>22556.6</v>
      </c>
    </row>
    <row r="21" spans="1:16" s="27" customFormat="1" ht="32.25" customHeight="1" x14ac:dyDescent="0.25">
      <c r="A21" s="18">
        <f t="shared" si="4"/>
        <v>15</v>
      </c>
      <c r="B21" s="19" t="s">
        <v>45</v>
      </c>
      <c r="C21" s="18" t="s">
        <v>25</v>
      </c>
      <c r="D21" s="38" t="s">
        <v>46</v>
      </c>
      <c r="E21" s="25" t="s">
        <v>20</v>
      </c>
      <c r="F21" s="21">
        <v>25000</v>
      </c>
      <c r="G21" s="26">
        <f t="shared" si="0"/>
        <v>717.5</v>
      </c>
      <c r="H21" s="26">
        <f>F21*3.04%</f>
        <v>760</v>
      </c>
      <c r="I21" s="21"/>
      <c r="J21" s="22">
        <v>25</v>
      </c>
      <c r="K21" s="39">
        <v>1512.45</v>
      </c>
      <c r="L21" s="21">
        <f>SUM(G21:K21)</f>
        <v>3014.95</v>
      </c>
      <c r="M21" s="22">
        <f t="shared" si="1"/>
        <v>21985.05</v>
      </c>
    </row>
    <row r="22" spans="1:16" s="35" customFormat="1" ht="30" customHeight="1" x14ac:dyDescent="0.25">
      <c r="A22" s="18">
        <f t="shared" si="4"/>
        <v>16</v>
      </c>
      <c r="B22" s="25" t="s">
        <v>47</v>
      </c>
      <c r="C22" s="18" t="s">
        <v>25</v>
      </c>
      <c r="D22" s="25" t="s">
        <v>38</v>
      </c>
      <c r="E22" s="25" t="s">
        <v>20</v>
      </c>
      <c r="F22" s="26">
        <v>35000</v>
      </c>
      <c r="G22" s="26">
        <f t="shared" si="0"/>
        <v>1004.5</v>
      </c>
      <c r="H22" s="26">
        <f t="shared" ref="H22:H27" si="5">+F22*3.04%</f>
        <v>1064</v>
      </c>
      <c r="I22" s="26"/>
      <c r="J22" s="22">
        <v>25</v>
      </c>
      <c r="K22" s="39">
        <v>1512.45</v>
      </c>
      <c r="L22" s="21">
        <f>SUM(G22:K22)</f>
        <v>3605.95</v>
      </c>
      <c r="M22" s="22">
        <f t="shared" si="1"/>
        <v>31394.05</v>
      </c>
    </row>
    <row r="23" spans="1:16" s="37" customFormat="1" ht="30" customHeight="1" x14ac:dyDescent="0.25">
      <c r="A23" s="18">
        <f t="shared" si="4"/>
        <v>17</v>
      </c>
      <c r="B23" s="25" t="s">
        <v>48</v>
      </c>
      <c r="C23" s="18" t="s">
        <v>25</v>
      </c>
      <c r="D23" s="33" t="s">
        <v>28</v>
      </c>
      <c r="E23" s="25" t="s">
        <v>20</v>
      </c>
      <c r="F23" s="26">
        <v>35000</v>
      </c>
      <c r="G23" s="26">
        <f t="shared" si="0"/>
        <v>1004.5</v>
      </c>
      <c r="H23" s="26">
        <f t="shared" si="5"/>
        <v>1064</v>
      </c>
      <c r="I23" s="26"/>
      <c r="J23" s="22">
        <v>25</v>
      </c>
      <c r="K23" s="39"/>
      <c r="L23" s="21">
        <f t="shared" ref="L23:L30" si="6">SUM(G23:J23)</f>
        <v>2093.5</v>
      </c>
      <c r="M23" s="22">
        <f t="shared" si="1"/>
        <v>32906.5</v>
      </c>
    </row>
    <row r="24" spans="1:16" s="44" customFormat="1" ht="30" customHeight="1" x14ac:dyDescent="0.25">
      <c r="A24" s="40">
        <f t="shared" si="4"/>
        <v>18</v>
      </c>
      <c r="B24" s="41" t="s">
        <v>49</v>
      </c>
      <c r="C24" s="42" t="s">
        <v>25</v>
      </c>
      <c r="D24" s="41" t="s">
        <v>50</v>
      </c>
      <c r="E24" s="41" t="s">
        <v>20</v>
      </c>
      <c r="F24" s="31">
        <v>45000</v>
      </c>
      <c r="G24" s="31">
        <f t="shared" si="0"/>
        <v>1291.5</v>
      </c>
      <c r="H24" s="31">
        <f t="shared" si="5"/>
        <v>1368</v>
      </c>
      <c r="I24" s="31">
        <v>1148.33</v>
      </c>
      <c r="J24" s="22">
        <v>25</v>
      </c>
      <c r="K24" s="43"/>
      <c r="L24" s="29">
        <f t="shared" si="6"/>
        <v>3832.83</v>
      </c>
      <c r="M24" s="30">
        <f t="shared" si="1"/>
        <v>41167.17</v>
      </c>
    </row>
    <row r="25" spans="1:16" s="44" customFormat="1" ht="30" customHeight="1" x14ac:dyDescent="0.25">
      <c r="A25" s="42">
        <f t="shared" si="4"/>
        <v>19</v>
      </c>
      <c r="B25" s="41" t="s">
        <v>51</v>
      </c>
      <c r="C25" s="42" t="s">
        <v>25</v>
      </c>
      <c r="D25" s="45" t="s">
        <v>52</v>
      </c>
      <c r="E25" s="41" t="s">
        <v>20</v>
      </c>
      <c r="F25" s="31">
        <v>30000</v>
      </c>
      <c r="G25" s="29">
        <f t="shared" si="0"/>
        <v>861</v>
      </c>
      <c r="H25" s="29">
        <f t="shared" si="5"/>
        <v>912</v>
      </c>
      <c r="I25" s="29"/>
      <c r="J25" s="22">
        <v>25</v>
      </c>
      <c r="K25" s="43"/>
      <c r="L25" s="29">
        <f t="shared" si="6"/>
        <v>1798</v>
      </c>
      <c r="M25" s="30">
        <f t="shared" si="1"/>
        <v>28202</v>
      </c>
    </row>
    <row r="26" spans="1:16" s="47" customFormat="1" ht="30" customHeight="1" x14ac:dyDescent="0.25">
      <c r="A26" s="42">
        <f t="shared" si="4"/>
        <v>20</v>
      </c>
      <c r="B26" s="41" t="s">
        <v>53</v>
      </c>
      <c r="C26" s="42" t="s">
        <v>18</v>
      </c>
      <c r="D26" s="45" t="s">
        <v>54</v>
      </c>
      <c r="E26" s="41" t="s">
        <v>20</v>
      </c>
      <c r="F26" s="31">
        <v>45000</v>
      </c>
      <c r="G26" s="31">
        <f t="shared" si="0"/>
        <v>1291.5</v>
      </c>
      <c r="H26" s="31">
        <f t="shared" si="5"/>
        <v>1368</v>
      </c>
      <c r="I26" s="31">
        <v>1148.33</v>
      </c>
      <c r="J26" s="22">
        <v>25</v>
      </c>
      <c r="K26" s="43"/>
      <c r="L26" s="29">
        <f t="shared" si="6"/>
        <v>3832.83</v>
      </c>
      <c r="M26" s="46">
        <f t="shared" si="1"/>
        <v>41167.17</v>
      </c>
    </row>
    <row r="27" spans="1:16" s="47" customFormat="1" ht="30" customHeight="1" x14ac:dyDescent="0.25">
      <c r="A27" s="40">
        <f t="shared" si="4"/>
        <v>21</v>
      </c>
      <c r="B27" s="19" t="s">
        <v>55</v>
      </c>
      <c r="C27" s="24" t="s">
        <v>25</v>
      </c>
      <c r="D27" s="19" t="s">
        <v>38</v>
      </c>
      <c r="E27" s="19" t="s">
        <v>20</v>
      </c>
      <c r="F27" s="21">
        <v>55000</v>
      </c>
      <c r="G27" s="29">
        <f t="shared" si="0"/>
        <v>1578.5</v>
      </c>
      <c r="H27" s="29">
        <f t="shared" si="5"/>
        <v>1672</v>
      </c>
      <c r="I27" s="29">
        <v>2559.6799999999998</v>
      </c>
      <c r="J27" s="22">
        <v>25</v>
      </c>
      <c r="K27" s="30">
        <v>1512.45</v>
      </c>
      <c r="L27" s="29">
        <f>SUM(G27:K27)</f>
        <v>7347.63</v>
      </c>
      <c r="M27" s="46">
        <f t="shared" si="1"/>
        <v>47652.37</v>
      </c>
    </row>
    <row r="28" spans="1:16" s="44" customFormat="1" ht="30" customHeight="1" x14ac:dyDescent="0.25">
      <c r="A28" s="40">
        <f t="shared" si="4"/>
        <v>22</v>
      </c>
      <c r="B28" s="48" t="s">
        <v>56</v>
      </c>
      <c r="C28" s="40" t="s">
        <v>18</v>
      </c>
      <c r="D28" s="49" t="s">
        <v>57</v>
      </c>
      <c r="E28" s="41" t="s">
        <v>20</v>
      </c>
      <c r="F28" s="29">
        <v>24000</v>
      </c>
      <c r="G28" s="29">
        <f t="shared" si="0"/>
        <v>688.8</v>
      </c>
      <c r="H28" s="29">
        <f>F28*3.04%</f>
        <v>729.6</v>
      </c>
      <c r="I28" s="21"/>
      <c r="J28" s="22">
        <v>25</v>
      </c>
      <c r="K28" s="43"/>
      <c r="L28" s="29">
        <f t="shared" si="6"/>
        <v>1443.4</v>
      </c>
      <c r="M28" s="50">
        <f t="shared" si="1"/>
        <v>22556.6</v>
      </c>
    </row>
    <row r="29" spans="1:16" s="44" customFormat="1" ht="30" customHeight="1" x14ac:dyDescent="0.25">
      <c r="A29" s="42">
        <f t="shared" si="4"/>
        <v>23</v>
      </c>
      <c r="B29" s="25" t="s">
        <v>58</v>
      </c>
      <c r="C29" s="24" t="s">
        <v>18</v>
      </c>
      <c r="D29" s="33" t="s">
        <v>38</v>
      </c>
      <c r="E29" s="25" t="s">
        <v>20</v>
      </c>
      <c r="F29" s="26">
        <v>35000</v>
      </c>
      <c r="G29" s="31">
        <f t="shared" si="0"/>
        <v>1004.5</v>
      </c>
      <c r="H29" s="31">
        <f>+F29*3.04%</f>
        <v>1064</v>
      </c>
      <c r="I29" s="31"/>
      <c r="J29" s="22">
        <v>25</v>
      </c>
      <c r="K29" s="43"/>
      <c r="L29" s="29">
        <f t="shared" si="6"/>
        <v>2093.5</v>
      </c>
      <c r="M29" s="46">
        <f t="shared" si="1"/>
        <v>32906.5</v>
      </c>
    </row>
    <row r="30" spans="1:16" s="47" customFormat="1" ht="30" customHeight="1" x14ac:dyDescent="0.25">
      <c r="A30" s="42">
        <f t="shared" si="4"/>
        <v>24</v>
      </c>
      <c r="B30" s="41" t="s">
        <v>59</v>
      </c>
      <c r="C30" s="42" t="s">
        <v>18</v>
      </c>
      <c r="D30" s="45" t="s">
        <v>38</v>
      </c>
      <c r="E30" s="41" t="s">
        <v>20</v>
      </c>
      <c r="F30" s="31">
        <v>25000</v>
      </c>
      <c r="G30" s="31">
        <f t="shared" si="0"/>
        <v>717.5</v>
      </c>
      <c r="H30" s="31">
        <f>+F30*3.04%</f>
        <v>760</v>
      </c>
      <c r="I30" s="31"/>
      <c r="J30" s="22">
        <v>25</v>
      </c>
      <c r="K30" s="43"/>
      <c r="L30" s="29">
        <f t="shared" si="6"/>
        <v>1502.5</v>
      </c>
      <c r="M30" s="46">
        <f t="shared" si="1"/>
        <v>23497.5</v>
      </c>
    </row>
    <row r="31" spans="1:16" s="47" customFormat="1" ht="30" customHeight="1" x14ac:dyDescent="0.25">
      <c r="A31" s="42">
        <f>B35+A30+1</f>
        <v>25</v>
      </c>
      <c r="B31" s="41" t="s">
        <v>60</v>
      </c>
      <c r="C31" s="42" t="s">
        <v>25</v>
      </c>
      <c r="D31" s="45" t="s">
        <v>52</v>
      </c>
      <c r="E31" s="41" t="s">
        <v>20</v>
      </c>
      <c r="F31" s="31">
        <v>35000</v>
      </c>
      <c r="G31" s="31">
        <f t="shared" si="0"/>
        <v>1004.5</v>
      </c>
      <c r="H31" s="31">
        <f>+F31*3.04%</f>
        <v>1064</v>
      </c>
      <c r="I31" s="31"/>
      <c r="J31" s="22">
        <v>25</v>
      </c>
      <c r="K31" s="43"/>
      <c r="L31" s="29">
        <f t="shared" ref="L31:L32" si="7">SUM(G31:J31)</f>
        <v>2093.5</v>
      </c>
      <c r="M31" s="46">
        <f t="shared" si="1"/>
        <v>32906.5</v>
      </c>
    </row>
    <row r="32" spans="1:16" s="47" customFormat="1" ht="30" customHeight="1" x14ac:dyDescent="0.25">
      <c r="A32" s="42">
        <f>+A31+1</f>
        <v>26</v>
      </c>
      <c r="B32" s="41" t="s">
        <v>61</v>
      </c>
      <c r="C32" s="42" t="s">
        <v>18</v>
      </c>
      <c r="D32" s="45" t="s">
        <v>62</v>
      </c>
      <c r="E32" s="41" t="s">
        <v>20</v>
      </c>
      <c r="F32" s="31">
        <v>25000</v>
      </c>
      <c r="G32" s="31">
        <f t="shared" si="0"/>
        <v>717.5</v>
      </c>
      <c r="H32" s="31">
        <f>+F32*3.04%</f>
        <v>760</v>
      </c>
      <c r="I32" s="31"/>
      <c r="J32" s="22">
        <v>25</v>
      </c>
      <c r="K32" s="43"/>
      <c r="L32" s="29">
        <f t="shared" si="7"/>
        <v>1502.5</v>
      </c>
      <c r="M32" s="46">
        <f t="shared" si="1"/>
        <v>23497.5</v>
      </c>
    </row>
    <row r="33" spans="1:13" s="47" customFormat="1" ht="30" hidden="1" customHeight="1" x14ac:dyDescent="0.25">
      <c r="A33" s="42">
        <v>25</v>
      </c>
      <c r="B33" s="41"/>
      <c r="C33" s="42"/>
      <c r="D33" s="45"/>
      <c r="E33" s="41"/>
      <c r="F33" s="31"/>
      <c r="G33" s="31"/>
      <c r="H33" s="31"/>
      <c r="I33" s="31"/>
      <c r="J33" s="22"/>
      <c r="K33" s="43"/>
      <c r="L33" s="29"/>
      <c r="M33" s="46"/>
    </row>
    <row r="34" spans="1:13" s="47" customFormat="1" ht="30" customHeight="1" x14ac:dyDescent="0.25">
      <c r="A34" s="51"/>
      <c r="B34" s="52"/>
      <c r="C34" s="51"/>
      <c r="D34" s="53"/>
      <c r="E34" s="52"/>
      <c r="J34" s="23"/>
      <c r="K34" s="54"/>
      <c r="M34" s="55"/>
    </row>
    <row r="37" spans="1:13" ht="15.75" x14ac:dyDescent="0.25">
      <c r="F37" s="34" t="s">
        <v>63</v>
      </c>
      <c r="G37" s="13"/>
    </row>
    <row r="38" spans="1:13" ht="15.75" x14ac:dyDescent="0.25">
      <c r="F38" s="27" t="s">
        <v>64</v>
      </c>
      <c r="G38" s="13"/>
    </row>
    <row r="39" spans="1:13" ht="15.75" x14ac:dyDescent="0.25">
      <c r="D39" s="57" t="s">
        <v>65</v>
      </c>
      <c r="F39" s="27"/>
      <c r="G39" s="13"/>
    </row>
    <row r="16443" spans="2:13" s="56" customFormat="1" x14ac:dyDescent="0.2">
      <c r="B16443" s="57"/>
      <c r="D16443" s="57"/>
      <c r="E16443" s="57"/>
      <c r="F16443" s="58"/>
      <c r="G16443" s="2"/>
      <c r="H16443" s="2"/>
      <c r="I16443" s="2"/>
      <c r="J16443" s="2"/>
      <c r="K16443" s="2"/>
      <c r="L16443" s="2"/>
      <c r="M16443" s="2"/>
    </row>
    <row r="16445" spans="2:13" s="56" customFormat="1" x14ac:dyDescent="0.2">
      <c r="B16445" s="57"/>
      <c r="D16445" s="57"/>
      <c r="E16445" s="57"/>
      <c r="F16445" s="58"/>
      <c r="G16445" s="2"/>
      <c r="H16445" s="2"/>
      <c r="I16445" s="2"/>
      <c r="J16445" s="2"/>
      <c r="K16445" s="2"/>
      <c r="L16445" s="2"/>
      <c r="M16445" s="2"/>
    </row>
    <row r="16461" spans="7:8" x14ac:dyDescent="0.2">
      <c r="G16461" s="56"/>
      <c r="H16461" s="56"/>
    </row>
    <row r="16463" spans="7:8" x14ac:dyDescent="0.2">
      <c r="G16463" s="56"/>
      <c r="H16463" s="56"/>
    </row>
    <row r="16473" spans="2:13" x14ac:dyDescent="0.2">
      <c r="J16473" s="56"/>
      <c r="K16473" s="56"/>
      <c r="L16473" s="56"/>
      <c r="M16473" s="56"/>
    </row>
    <row r="16475" spans="2:13" x14ac:dyDescent="0.2">
      <c r="J16475" s="56"/>
      <c r="K16475" s="56"/>
      <c r="L16475" s="56"/>
      <c r="M16475" s="56"/>
    </row>
    <row r="16476" spans="2:13" x14ac:dyDescent="0.2">
      <c r="I16476" s="56"/>
    </row>
    <row r="16477" spans="2:13" x14ac:dyDescent="0.2">
      <c r="B16477" s="57">
        <f>SUM(B6:B16476)</f>
        <v>0</v>
      </c>
    </row>
    <row r="16478" spans="2:13" x14ac:dyDescent="0.2">
      <c r="I16478" s="56"/>
    </row>
    <row r="16479" spans="2:13" x14ac:dyDescent="0.2">
      <c r="B16479" s="57">
        <f>SUM(B16477)</f>
        <v>0</v>
      </c>
    </row>
    <row r="999802" spans="12:12" x14ac:dyDescent="0.2">
      <c r="L999802" s="59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2" orientation="landscape" r:id="rId1"/>
  <rowBreaks count="1" manualBreakCount="1">
    <brk id="2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2023-05-09T14:18:04Z</dcterms:created>
  <dcterms:modified xsi:type="dcterms:W3CDTF">2023-05-09T14:18:41Z</dcterms:modified>
</cp:coreProperties>
</file>