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Febrero- 2022/RR HH/"/>
    </mc:Choice>
  </mc:AlternateContent>
  <xr:revisionPtr revIDLastSave="164" documentId="8_{F11A02B4-DF9F-4DA0-AABA-B1DDFA967238}" xr6:coauthVersionLast="47" xr6:coauthVersionMax="47" xr10:uidLastSave="{6F50E84F-D66A-450B-8A85-644304E2EBE3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'!$A$1:$M$43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" i="4" l="1"/>
  <c r="G30" i="4"/>
  <c r="H23" i="4"/>
  <c r="H11" i="4"/>
  <c r="G11" i="4"/>
  <c r="H21" i="4"/>
  <c r="H31" i="4"/>
  <c r="H16" i="4"/>
  <c r="G16" i="4"/>
  <c r="G31" i="4"/>
  <c r="H12" i="4"/>
  <c r="G12" i="4"/>
  <c r="L31" i="4" l="1"/>
  <c r="M31" i="4" s="1"/>
  <c r="H17" i="4"/>
  <c r="G17" i="4"/>
  <c r="L17" i="4" l="1"/>
  <c r="L12" i="4" l="1"/>
  <c r="A16" i="4"/>
  <c r="A17" i="4" s="1"/>
  <c r="A18" i="4" s="1"/>
  <c r="A19" i="4" s="1"/>
  <c r="A20" i="4" s="1"/>
  <c r="A21" i="4" s="1"/>
  <c r="A22" i="4" s="1"/>
  <c r="A23" i="4" s="1"/>
  <c r="A24" i="4" s="1"/>
  <c r="L16" i="4" l="1"/>
  <c r="M16" i="4" s="1"/>
  <c r="M17" i="4" l="1"/>
  <c r="L30" i="4" l="1"/>
  <c r="G25" i="4"/>
  <c r="H25" i="4"/>
  <c r="H10" i="4"/>
  <c r="G10" i="4"/>
  <c r="L10" i="4" l="1"/>
  <c r="M10" i="4" l="1"/>
  <c r="H27" i="4" l="1"/>
  <c r="M30" i="4" l="1"/>
  <c r="G22" i="4" l="1"/>
  <c r="G7" i="4" l="1"/>
  <c r="G18" i="4"/>
  <c r="H18" i="4"/>
  <c r="G27" i="4"/>
  <c r="L27" i="4" s="1"/>
  <c r="G8" i="4"/>
  <c r="H8" i="4"/>
  <c r="G9" i="4"/>
  <c r="H9" i="4"/>
  <c r="H22" i="4"/>
  <c r="G13" i="4"/>
  <c r="H13" i="4"/>
  <c r="G14" i="4"/>
  <c r="H14" i="4"/>
  <c r="G24" i="4"/>
  <c r="H24" i="4"/>
  <c r="L18" i="4" l="1"/>
  <c r="L9" i="4"/>
  <c r="M9" i="4" s="1"/>
  <c r="L8" i="4"/>
  <c r="M8" i="4" s="1"/>
  <c r="L14" i="4"/>
  <c r="L24" i="4"/>
  <c r="M7" i="4" l="1"/>
  <c r="M18" i="4" l="1"/>
  <c r="M27" i="4" l="1"/>
  <c r="H26" i="4" l="1"/>
  <c r="G26" i="4"/>
  <c r="H15" i="4"/>
  <c r="G15" i="4"/>
  <c r="G28" i="4"/>
  <c r="H28" i="4"/>
  <c r="G20" i="4"/>
  <c r="H20" i="4"/>
  <c r="G21" i="4"/>
  <c r="G23" i="4"/>
  <c r="G29" i="4"/>
  <c r="H29" i="4"/>
  <c r="G19" i="4"/>
  <c r="H19" i="4"/>
  <c r="L26" i="4" l="1"/>
  <c r="L15" i="4"/>
  <c r="L20" i="4"/>
  <c r="L25" i="4"/>
  <c r="L28" i="4"/>
  <c r="L22" i="4"/>
  <c r="L19" i="4"/>
  <c r="L21" i="4"/>
  <c r="L13" i="4"/>
  <c r="L29" i="4"/>
  <c r="M29" i="4" s="1"/>
  <c r="L23" i="4"/>
  <c r="L11" i="4"/>
  <c r="M26" i="4" l="1"/>
  <c r="M15" i="4"/>
  <c r="M22" i="4"/>
  <c r="M20" i="4"/>
  <c r="M13" i="4"/>
  <c r="M14" i="4"/>
  <c r="M11" i="4"/>
  <c r="M28" i="4"/>
  <c r="M24" i="4"/>
  <c r="M19" i="4"/>
  <c r="M25" i="4"/>
  <c r="M23" i="4"/>
  <c r="M21" i="4"/>
  <c r="L999807" i="4" l="1"/>
  <c r="B16482" i="4"/>
  <c r="B16484" i="4" s="1"/>
  <c r="A25" i="4" l="1"/>
  <c r="A26" i="4" l="1"/>
  <c r="A27" i="4" l="1"/>
  <c r="A28" i="4" l="1"/>
  <c r="A29" i="4" l="1"/>
  <c r="A30" i="4" l="1"/>
  <c r="A31" i="4" s="1"/>
</calcChain>
</file>

<file path=xl/sharedStrings.xml><?xml version="1.0" encoding="utf-8"?>
<sst xmlns="http://schemas.openxmlformats.org/spreadsheetml/2006/main" count="120" uniqueCount="65">
  <si>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</si>
  <si>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</si>
  <si>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</si>
  <si>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</si>
  <si>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</si>
  <si>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</si>
  <si>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</si>
  <si>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</si>
  <si>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</si>
  <si>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</si>
  <si>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</si>
  <si>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</si>
  <si>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</si>
  <si>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</si>
  <si>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</si>
  <si>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</si>
  <si>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</si>
  <si>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</si>
  <si>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</si>
  <si>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</si>
  <si>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>Correspondiente al mes de Febrero del año 2022</t>
  </si>
  <si>
    <t xml:space="preserve">ENC. DIVISIÓN FINANCIERA </t>
  </si>
  <si>
    <t xml:space="preserve">Seguro de Vida </t>
  </si>
  <si>
    <t>ENC. DIVISIÓN RECURSOS HUMANOS</t>
  </si>
  <si>
    <t xml:space="preserve">RUTH MAGDA ROSANNA FELIZ OBREGÓN 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</si>
  <si>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</si>
  <si>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</si>
  <si>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</si>
  <si>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</si>
  <si>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</si>
  <si>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</si>
  <si>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</si>
  <si>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</si>
  <si>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</si>
  <si>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</si>
  <si>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</si>
  <si>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</si>
  <si>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>CONTADORA</t>
  </si>
  <si>
    <t xml:space="preserve">ENRIQUE REYES </t>
  </si>
  <si>
    <t>SUPERVISOR DE MANTENIMIENTO</t>
  </si>
  <si>
    <t>WENDY ALT. CARABALLO PAULINO</t>
  </si>
  <si>
    <t xml:space="preserve">COORDINADORA DEL DESPACHO 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</si>
  <si>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</si>
  <si>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</si>
  <si>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</si>
  <si>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</si>
  <si>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</si>
  <si>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>HANELYN SHARINA GÓMEZ CASTILLO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</si>
  <si>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</si>
  <si>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</si>
  <si>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</si>
  <si>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</si>
  <si>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</si>
  <si>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</si>
  <si>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>LCDO. VÍCTOR ZABALA SÁNCHEZ</t>
  </si>
  <si>
    <t xml:space="preserve">ENC. DIVISION RECURSOS HUMANOS </t>
  </si>
  <si>
    <t>LIC. VÍCTOR CESAR ZABALA SÁNCHEZ</t>
  </si>
  <si>
    <t xml:space="preserve">LICDA. LUZ ELSIRA HERNÁNDEZ PANIAGUA </t>
  </si>
  <si>
    <t xml:space="preserve">LICDA. LENI MAILIN SIRI ACOSTA </t>
  </si>
  <si>
    <t xml:space="preserve">LICDA. BIANCA PATRICIA LÓPEZ GRULLÓN </t>
  </si>
  <si>
    <t xml:space="preserve">LIC. BENJAMIN URIBE MONTAS </t>
  </si>
  <si>
    <t xml:space="preserve">LICDA. ARELIS PEÑA SANTOS </t>
  </si>
  <si>
    <t xml:space="preserve">LICDA.ANABEL CARABALLO ROJAS </t>
  </si>
  <si>
    <t xml:space="preserve">LICDA. MARISELA VENTURA SANTANA </t>
  </si>
  <si>
    <t xml:space="preserve"> JOSE PILIA MORENO DUARTE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</si>
</sst>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 applyBorder="1"/>
    <xf numFmtId="43" fontId="9" fillId="2" borderId="0" xfId="1" applyFont="1" applyFill="1" applyBorder="1"/>
    <xf numFmtId="43" fontId="10" fillId="2" borderId="0" xfId="1" applyFont="1" applyFill="1" applyBorder="1"/>
    <xf numFmtId="0" fontId="9" fillId="2" borderId="0" xfId="0" applyFont="1" applyFill="1" applyBorder="1" applyAlignment="1">
      <alignment horizontal="left"/>
    </xf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43" fontId="9" fillId="0" borderId="1" xfId="1" applyFont="1" applyFill="1" applyBorder="1"/>
    <xf numFmtId="165" fontId="6" fillId="0" borderId="2" xfId="0" applyNumberFormat="1" applyFont="1" applyFill="1" applyBorder="1" applyAlignment="1">
      <alignment horizontal="left" wrapText="1"/>
    </xf>
    <xf numFmtId="43" fontId="9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0" fontId="10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412750</xdr:colOff>
      <xdr:row>3</xdr:row>
      <xdr:rowOff>111126</xdr:rowOff>
    </xdr:from>
    <xdr:to>
      <xdr:col>6</xdr:col>
      <xdr:colOff>777875</xdr:colOff>
      <xdr:row>3</xdr:row>
      <xdr:rowOff>1114426</xdr:rowOff>
    </xdr:to>
    <xdr:pic>
      <xdr:nvPicPr>
        <xdr:cNvPr id="4" name="Imagen 3" descr="Instituto Duartiano - Instituto Duartiano, Museo Casa Duarte">
          <a:extLst>
            <a:ext uri="{FF2B5EF4-FFF2-40B4-BE49-F238E27FC236}">
              <a16:creationId xmlns:a16="http://schemas.microsoft.com/office/drawing/2014/main" id="{DBD01D39-2870-4217-A8EF-4B299ABC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0525" y="911226"/>
          <a:ext cx="1574800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9807"/>
  <sheetViews>
    <sheetView showGridLines="0" tabSelected="1" view="pageBreakPreview" zoomScaleNormal="40" zoomScaleSheetLayoutView="100" workbookViewId="0">
      <pane xSplit="2" ySplit="6" topLeftCell="E7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ColWidth="11.42578125" defaultRowHeight="12.75" x14ac:dyDescent="0.2"/>
  <cols>
    <col min="1" max="1" width="6.85546875" style="3" customWidth="1"/>
    <col min="2" max="2" width="43.42578125" style="9" customWidth="1"/>
    <col min="3" max="3" width="9.140625" style="3" customWidth="1"/>
    <col min="4" max="4" width="50.5703125" style="9" customWidth="1"/>
    <col min="5" max="5" width="23" style="9" customWidth="1"/>
    <col min="6" max="6" width="18.140625" style="2" customWidth="1"/>
    <col min="7" max="7" width="20.28515625" style="1" customWidth="1"/>
    <col min="8" max="8" width="24" style="1" customWidth="1"/>
    <col min="9" max="9" width="19.140625" style="1" customWidth="1"/>
    <col min="10" max="10" width="19" style="1" customWidth="1"/>
    <col min="11" max="11" width="15.7109375" style="1" customWidth="1"/>
    <col min="12" max="12" width="26.5703125" style="1" customWidth="1"/>
    <col min="13" max="13" width="22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2" t="s">
        <v>53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2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8.75" x14ac:dyDescent="0.3">
      <c r="A3" s="54" t="s">
        <v>20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"/>
    </row>
    <row r="4" spans="1:14" ht="135" customHeight="1" thickBot="1" x14ac:dyDescent="0.35">
      <c r="A4" s="54"/>
      <c r="B4" s="54"/>
      <c r="C4" s="46"/>
      <c r="D4" s="8"/>
      <c r="E4" s="8"/>
      <c r="F4" s="6"/>
      <c r="H4"/>
    </row>
    <row r="5" spans="1:14" ht="25.5" customHeight="1" thickBot="1" x14ac:dyDescent="0.3">
      <c r="A5" s="10"/>
      <c r="B5" s="11"/>
      <c r="C5" s="10"/>
      <c r="D5" s="11"/>
      <c r="E5" s="11"/>
      <c r="F5" s="12"/>
      <c r="G5" s="55" t="s">
        <v>10</v>
      </c>
      <c r="H5" s="56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22</v>
      </c>
      <c r="K6" s="16" t="s">
        <v>30</v>
      </c>
      <c r="L6" s="16" t="s">
        <v>3</v>
      </c>
      <c r="M6" s="16" t="s">
        <v>8</v>
      </c>
    </row>
    <row r="7" spans="1:14" s="13" customFormat="1" ht="30" customHeight="1" x14ac:dyDescent="0.25">
      <c r="A7" s="42">
        <v>1</v>
      </c>
      <c r="B7" s="41" t="s">
        <v>64</v>
      </c>
      <c r="C7" s="42" t="s">
        <v>16</v>
      </c>
      <c r="D7" s="41" t="s">
        <v>21</v>
      </c>
      <c r="E7" s="45" t="s">
        <v>11</v>
      </c>
      <c r="F7" s="35">
        <v>85000</v>
      </c>
      <c r="G7" s="35">
        <f t="shared" ref="G7:G9" si="0">F7*2.87%</f>
        <v>2439.5</v>
      </c>
      <c r="H7" s="35">
        <v>2584</v>
      </c>
      <c r="I7" s="35">
        <v>8577.06</v>
      </c>
      <c r="J7" s="39">
        <v>25</v>
      </c>
      <c r="K7" s="39"/>
      <c r="L7" s="35">
        <v>13625.56</v>
      </c>
      <c r="M7" s="39">
        <f t="shared" ref="M7:M16" si="1">+F7-L7</f>
        <v>71374.44</v>
      </c>
      <c r="N7" s="18"/>
    </row>
    <row r="8" spans="1:14" s="19" customFormat="1" ht="30" customHeight="1" x14ac:dyDescent="0.25">
      <c r="A8" s="17">
        <v>2</v>
      </c>
      <c r="B8" s="36" t="s">
        <v>56</v>
      </c>
      <c r="C8" s="17" t="s">
        <v>16</v>
      </c>
      <c r="D8" s="36" t="s">
        <v>23</v>
      </c>
      <c r="E8" s="45" t="s">
        <v>11</v>
      </c>
      <c r="F8" s="38">
        <v>85000</v>
      </c>
      <c r="G8" s="38">
        <f t="shared" si="0"/>
        <v>2439.5</v>
      </c>
      <c r="H8" s="38">
        <f>+F8*3.04%</f>
        <v>2584</v>
      </c>
      <c r="I8" s="35">
        <v>8577.06</v>
      </c>
      <c r="J8" s="39">
        <v>25</v>
      </c>
      <c r="K8" s="39"/>
      <c r="L8" s="35">
        <f>SUM(G8:J8)</f>
        <v>13625.56</v>
      </c>
      <c r="M8" s="39">
        <f t="shared" si="1"/>
        <v>71374.44</v>
      </c>
      <c r="N8" s="18" t="s">
        <v>9</v>
      </c>
    </row>
    <row r="9" spans="1:14" s="19" customFormat="1" ht="30" customHeight="1" x14ac:dyDescent="0.25">
      <c r="A9" s="42">
        <v>3</v>
      </c>
      <c r="B9" s="36" t="s">
        <v>24</v>
      </c>
      <c r="C9" s="17" t="s">
        <v>17</v>
      </c>
      <c r="D9" s="45" t="s">
        <v>25</v>
      </c>
      <c r="E9" s="45" t="s">
        <v>11</v>
      </c>
      <c r="F9" s="38">
        <v>70000</v>
      </c>
      <c r="G9" s="38">
        <f t="shared" si="0"/>
        <v>2009</v>
      </c>
      <c r="H9" s="38">
        <f>+F9*3.04%</f>
        <v>2128</v>
      </c>
      <c r="I9" s="38">
        <v>5368.45</v>
      </c>
      <c r="J9" s="39">
        <v>25</v>
      </c>
      <c r="K9" s="39"/>
      <c r="L9" s="35">
        <f>SUM(G9:J9)</f>
        <v>9530.4500000000007</v>
      </c>
      <c r="M9" s="39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36" t="s">
        <v>28</v>
      </c>
      <c r="C10" s="17" t="s">
        <v>17</v>
      </c>
      <c r="D10" s="36" t="s">
        <v>29</v>
      </c>
      <c r="E10" s="45" t="s">
        <v>11</v>
      </c>
      <c r="F10" s="38">
        <v>60000</v>
      </c>
      <c r="G10" s="38">
        <f t="shared" ref="G10:G15" si="2">F10*2.87%</f>
        <v>1722</v>
      </c>
      <c r="H10" s="38">
        <f>+F10*3.04%</f>
        <v>1824</v>
      </c>
      <c r="I10" s="38">
        <v>3486.65</v>
      </c>
      <c r="J10" s="39">
        <v>25</v>
      </c>
      <c r="K10" s="39">
        <v>1350.12</v>
      </c>
      <c r="L10" s="35">
        <f>SUM(G10:K10)</f>
        <v>8407.77</v>
      </c>
      <c r="M10" s="39">
        <f>+F10-L10</f>
        <v>51592.229999999996</v>
      </c>
      <c r="N10" s="18"/>
    </row>
    <row r="11" spans="1:14" s="19" customFormat="1" ht="30" customHeight="1" x14ac:dyDescent="0.25">
      <c r="A11" s="42">
        <v>5</v>
      </c>
      <c r="B11" s="36" t="s">
        <v>57</v>
      </c>
      <c r="C11" s="17" t="s">
        <v>16</v>
      </c>
      <c r="D11" s="37" t="s">
        <v>37</v>
      </c>
      <c r="E11" s="36" t="s">
        <v>11</v>
      </c>
      <c r="F11" s="38">
        <v>60000</v>
      </c>
      <c r="G11" s="38">
        <f t="shared" si="2"/>
        <v>1722</v>
      </c>
      <c r="H11" s="30">
        <f>F11*3.04%</f>
        <v>1824</v>
      </c>
      <c r="I11" s="30">
        <v>3486.65</v>
      </c>
      <c r="J11" s="39">
        <v>25</v>
      </c>
      <c r="K11" s="39"/>
      <c r="L11" s="26">
        <f>SUM(G11:J11)</f>
        <v>7057.65</v>
      </c>
      <c r="M11" s="27">
        <f>+F11-L11</f>
        <v>52942.35</v>
      </c>
      <c r="N11" s="18"/>
    </row>
    <row r="12" spans="1:14" s="19" customFormat="1" ht="30" customHeight="1" x14ac:dyDescent="0.25">
      <c r="A12" s="17">
        <v>6</v>
      </c>
      <c r="B12" s="36" t="s">
        <v>33</v>
      </c>
      <c r="C12" s="17" t="s">
        <v>17</v>
      </c>
      <c r="D12" s="36" t="s">
        <v>34</v>
      </c>
      <c r="E12" s="45" t="s">
        <v>11</v>
      </c>
      <c r="F12" s="38">
        <v>60000</v>
      </c>
      <c r="G12" s="38">
        <f t="shared" si="2"/>
        <v>1722</v>
      </c>
      <c r="H12" s="38">
        <f>F12*3.04%</f>
        <v>1824</v>
      </c>
      <c r="I12" s="38">
        <v>3486.65</v>
      </c>
      <c r="J12" s="39">
        <v>25</v>
      </c>
      <c r="K12" s="39"/>
      <c r="L12" s="35">
        <f>SUM(G12:J12)</f>
        <v>7057.65</v>
      </c>
      <c r="M12" s="39">
        <v>52942</v>
      </c>
    </row>
    <row r="13" spans="1:14" s="19" customFormat="1" ht="30" customHeight="1" x14ac:dyDescent="0.25">
      <c r="A13" s="42">
        <v>7</v>
      </c>
      <c r="B13" s="36" t="s">
        <v>58</v>
      </c>
      <c r="C13" s="42" t="s">
        <v>17</v>
      </c>
      <c r="D13" s="36" t="s">
        <v>41</v>
      </c>
      <c r="E13" s="36" t="s">
        <v>11</v>
      </c>
      <c r="F13" s="38">
        <v>60000</v>
      </c>
      <c r="G13" s="38">
        <f t="shared" si="2"/>
        <v>1722</v>
      </c>
      <c r="H13" s="38">
        <f>+F13*3.04%</f>
        <v>1824</v>
      </c>
      <c r="I13" s="38">
        <v>3486.65</v>
      </c>
      <c r="J13" s="39">
        <v>25</v>
      </c>
      <c r="K13" s="39"/>
      <c r="L13" s="35">
        <f>SUM(G13:J13)</f>
        <v>7057.65</v>
      </c>
      <c r="M13" s="39">
        <f>+F13-L13</f>
        <v>52942.35</v>
      </c>
    </row>
    <row r="14" spans="1:14" s="19" customFormat="1" ht="30" customHeight="1" x14ac:dyDescent="0.25">
      <c r="A14" s="17">
        <v>8</v>
      </c>
      <c r="B14" s="29" t="s">
        <v>59</v>
      </c>
      <c r="C14" s="28" t="s">
        <v>17</v>
      </c>
      <c r="D14" s="29" t="s">
        <v>46</v>
      </c>
      <c r="E14" s="29" t="s">
        <v>11</v>
      </c>
      <c r="F14" s="30">
        <v>45000</v>
      </c>
      <c r="G14" s="30">
        <f t="shared" si="2"/>
        <v>1291.5</v>
      </c>
      <c r="H14" s="30">
        <f>+F14*3.04%</f>
        <v>1368</v>
      </c>
      <c r="I14" s="30">
        <v>1148.33</v>
      </c>
      <c r="J14" s="39">
        <v>25</v>
      </c>
      <c r="K14" s="32"/>
      <c r="L14" s="26">
        <f>SUM(G14:J14)</f>
        <v>3832.83</v>
      </c>
      <c r="M14" s="27">
        <f>+F14-L14</f>
        <v>41167.17</v>
      </c>
    </row>
    <row r="15" spans="1:14" s="19" customFormat="1" ht="30" customHeight="1" x14ac:dyDescent="0.25">
      <c r="A15" s="42">
        <v>9</v>
      </c>
      <c r="B15" s="29" t="s">
        <v>60</v>
      </c>
      <c r="C15" s="28" t="s">
        <v>16</v>
      </c>
      <c r="D15" s="33" t="s">
        <v>48</v>
      </c>
      <c r="E15" s="29" t="s">
        <v>11</v>
      </c>
      <c r="F15" s="30">
        <v>45000</v>
      </c>
      <c r="G15" s="30">
        <f t="shared" si="2"/>
        <v>1291.5</v>
      </c>
      <c r="H15" s="30">
        <f>+F15*3.04%</f>
        <v>1368</v>
      </c>
      <c r="I15" s="30">
        <v>1148.33</v>
      </c>
      <c r="J15" s="39">
        <v>25</v>
      </c>
      <c r="K15" s="32"/>
      <c r="L15" s="26">
        <f>SUM(G15:J15)</f>
        <v>3832.83</v>
      </c>
      <c r="M15" s="27">
        <f>+F15-L15</f>
        <v>41167.17</v>
      </c>
    </row>
    <row r="16" spans="1:14" s="19" customFormat="1" ht="30" customHeight="1" x14ac:dyDescent="0.25">
      <c r="A16" s="42">
        <f t="shared" ref="A16:A31" si="3">+A15+1</f>
        <v>10</v>
      </c>
      <c r="B16" s="41" t="s">
        <v>61</v>
      </c>
      <c r="C16" s="42" t="s">
        <v>16</v>
      </c>
      <c r="D16" s="41" t="s">
        <v>13</v>
      </c>
      <c r="E16" s="45" t="s">
        <v>11</v>
      </c>
      <c r="F16" s="26">
        <v>35000</v>
      </c>
      <c r="G16" s="26">
        <f t="shared" ref="G16:G25" si="4">F16*2.87%</f>
        <v>1004.5</v>
      </c>
      <c r="H16" s="26">
        <f t="shared" ref="H16:H23" si="5">F16*3.04%</f>
        <v>1064</v>
      </c>
      <c r="I16" s="30">
        <v>0</v>
      </c>
      <c r="J16" s="39">
        <v>25</v>
      </c>
      <c r="K16" s="39"/>
      <c r="L16" s="35">
        <f t="shared" ref="L16:L25" si="6">SUM(G16:J16)</f>
        <v>2093.5</v>
      </c>
      <c r="M16" s="27">
        <f t="shared" si="1"/>
        <v>32906.5</v>
      </c>
    </row>
    <row r="17" spans="1:16" s="19" customFormat="1" ht="30" customHeight="1" x14ac:dyDescent="0.25">
      <c r="A17" s="28">
        <f t="shared" si="3"/>
        <v>11</v>
      </c>
      <c r="B17" s="49" t="s">
        <v>26</v>
      </c>
      <c r="C17" s="42" t="s">
        <v>17</v>
      </c>
      <c r="D17" s="49" t="s">
        <v>27</v>
      </c>
      <c r="E17" s="45" t="s">
        <v>11</v>
      </c>
      <c r="F17" s="26">
        <v>35000</v>
      </c>
      <c r="G17" s="26">
        <f>F17*2.87%</f>
        <v>1004.5</v>
      </c>
      <c r="H17" s="26">
        <f>+F17*3.04%</f>
        <v>1064</v>
      </c>
      <c r="I17" s="26">
        <v>0</v>
      </c>
      <c r="J17" s="39">
        <v>25</v>
      </c>
      <c r="K17" s="39"/>
      <c r="L17" s="35">
        <f>SUM(G17:J17)</f>
        <v>2093.5</v>
      </c>
      <c r="M17" s="27">
        <f>+F17-L17</f>
        <v>32906.5</v>
      </c>
    </row>
    <row r="18" spans="1:16" s="20" customFormat="1" ht="30" customHeight="1" x14ac:dyDescent="0.25">
      <c r="A18" s="17">
        <f t="shared" si="3"/>
        <v>12</v>
      </c>
      <c r="B18" s="36" t="s">
        <v>45</v>
      </c>
      <c r="C18" s="42" t="s">
        <v>17</v>
      </c>
      <c r="D18" s="36" t="s">
        <v>13</v>
      </c>
      <c r="E18" s="36" t="s">
        <v>11</v>
      </c>
      <c r="F18" s="38">
        <v>35000</v>
      </c>
      <c r="G18" s="38">
        <f>F18*2.87%</f>
        <v>1004.5</v>
      </c>
      <c r="H18" s="38">
        <f>+F18*3.04%</f>
        <v>1064</v>
      </c>
      <c r="I18" s="38"/>
      <c r="J18" s="39">
        <v>25</v>
      </c>
      <c r="K18" s="40">
        <v>1350.12</v>
      </c>
      <c r="L18" s="35">
        <f>SUM(G18:K18)</f>
        <v>3443.62</v>
      </c>
      <c r="M18" s="39">
        <f>+F18-L18</f>
        <v>31556.38</v>
      </c>
    </row>
    <row r="19" spans="1:16" s="19" customFormat="1" ht="30" customHeight="1" x14ac:dyDescent="0.25">
      <c r="A19" s="42">
        <f t="shared" si="3"/>
        <v>13</v>
      </c>
      <c r="B19" s="36" t="s">
        <v>62</v>
      </c>
      <c r="C19" s="42" t="s">
        <v>17</v>
      </c>
      <c r="D19" s="37" t="s">
        <v>27</v>
      </c>
      <c r="E19" s="36" t="s">
        <v>11</v>
      </c>
      <c r="F19" s="38">
        <v>35000</v>
      </c>
      <c r="G19" s="38">
        <f>F19*2.87%</f>
        <v>1004.5</v>
      </c>
      <c r="H19" s="38">
        <f>+F19*3.04%</f>
        <v>1064</v>
      </c>
      <c r="I19" s="38"/>
      <c r="J19" s="39">
        <v>25</v>
      </c>
      <c r="K19" s="40"/>
      <c r="L19" s="35">
        <f>SUM(G19:J19)</f>
        <v>2093.5</v>
      </c>
      <c r="M19" s="39">
        <f>+F19-L19</f>
        <v>32906.5</v>
      </c>
    </row>
    <row r="20" spans="1:16" s="44" customFormat="1" ht="30" customHeight="1" x14ac:dyDescent="0.25">
      <c r="A20" s="42">
        <f t="shared" si="3"/>
        <v>14</v>
      </c>
      <c r="B20" s="29" t="s">
        <v>47</v>
      </c>
      <c r="C20" s="28" t="s">
        <v>17</v>
      </c>
      <c r="D20" s="33" t="s">
        <v>5</v>
      </c>
      <c r="E20" s="29" t="s">
        <v>11</v>
      </c>
      <c r="F20" s="30">
        <v>35000</v>
      </c>
      <c r="G20" s="26">
        <f>F20*2.87%</f>
        <v>1004.5</v>
      </c>
      <c r="H20" s="26">
        <f>+F20*3.04%</f>
        <v>1064</v>
      </c>
      <c r="I20" s="26"/>
      <c r="J20" s="39">
        <v>25</v>
      </c>
      <c r="K20" s="32"/>
      <c r="L20" s="26">
        <f>SUM(G20:J20)</f>
        <v>2093.5</v>
      </c>
      <c r="M20" s="27">
        <f>+F20-L20</f>
        <v>32906.5</v>
      </c>
      <c r="P20" s="47"/>
    </row>
    <row r="21" spans="1:16" s="22" customFormat="1" ht="30" customHeight="1" x14ac:dyDescent="0.25">
      <c r="A21" s="42">
        <f t="shared" si="3"/>
        <v>15</v>
      </c>
      <c r="B21" s="41" t="s">
        <v>36</v>
      </c>
      <c r="C21" s="42" t="s">
        <v>16</v>
      </c>
      <c r="D21" s="43" t="s">
        <v>27</v>
      </c>
      <c r="E21" s="36" t="s">
        <v>11</v>
      </c>
      <c r="F21" s="35">
        <v>35000</v>
      </c>
      <c r="G21" s="35">
        <f t="shared" si="4"/>
        <v>1004.5</v>
      </c>
      <c r="H21" s="35">
        <f t="shared" si="5"/>
        <v>1064</v>
      </c>
      <c r="I21" s="35"/>
      <c r="J21" s="39">
        <v>25</v>
      </c>
      <c r="K21" s="39"/>
      <c r="L21" s="35">
        <f t="shared" si="6"/>
        <v>2093.5</v>
      </c>
      <c r="M21" s="39">
        <f t="shared" ref="M21:M25" si="7">+F21-L21</f>
        <v>32906.5</v>
      </c>
    </row>
    <row r="22" spans="1:16" s="19" customFormat="1" ht="32.25" customHeight="1" x14ac:dyDescent="0.25">
      <c r="A22" s="42">
        <f t="shared" si="3"/>
        <v>16</v>
      </c>
      <c r="B22" s="36" t="s">
        <v>51</v>
      </c>
      <c r="C22" s="17" t="s">
        <v>16</v>
      </c>
      <c r="D22" s="37" t="s">
        <v>13</v>
      </c>
      <c r="E22" s="36" t="s">
        <v>11</v>
      </c>
      <c r="F22" s="38">
        <v>35000</v>
      </c>
      <c r="G22" s="30">
        <f>F22*2.87%</f>
        <v>1004.5</v>
      </c>
      <c r="H22" s="30">
        <f>+F22*3.04%</f>
        <v>1064</v>
      </c>
      <c r="I22" s="30"/>
      <c r="J22" s="39">
        <v>25</v>
      </c>
      <c r="K22" s="32"/>
      <c r="L22" s="26">
        <f>SUM(G22:J22)</f>
        <v>2093.5</v>
      </c>
      <c r="M22" s="27">
        <f>+F22-L22</f>
        <v>32906.5</v>
      </c>
    </row>
    <row r="23" spans="1:16" s="44" customFormat="1" ht="30" customHeight="1" x14ac:dyDescent="0.25">
      <c r="A23" s="42">
        <f t="shared" si="3"/>
        <v>17</v>
      </c>
      <c r="B23" s="36" t="s">
        <v>38</v>
      </c>
      <c r="C23" s="17" t="s">
        <v>17</v>
      </c>
      <c r="D23" s="37" t="s">
        <v>39</v>
      </c>
      <c r="E23" s="36" t="s">
        <v>11</v>
      </c>
      <c r="F23" s="38">
        <v>35000</v>
      </c>
      <c r="G23" s="38">
        <f t="shared" si="4"/>
        <v>1004.5</v>
      </c>
      <c r="H23" s="35">
        <f t="shared" si="5"/>
        <v>1064</v>
      </c>
      <c r="I23" s="38">
        <v>0</v>
      </c>
      <c r="J23" s="39">
        <v>25</v>
      </c>
      <c r="K23" s="39"/>
      <c r="L23" s="35">
        <f t="shared" si="6"/>
        <v>2093.5</v>
      </c>
      <c r="M23" s="39">
        <f t="shared" si="7"/>
        <v>32906.5</v>
      </c>
    </row>
    <row r="24" spans="1:16" s="22" customFormat="1" ht="30" customHeight="1" x14ac:dyDescent="0.25">
      <c r="A24" s="42">
        <f t="shared" si="3"/>
        <v>18</v>
      </c>
      <c r="B24" s="41" t="s">
        <v>63</v>
      </c>
      <c r="C24" s="17" t="s">
        <v>17</v>
      </c>
      <c r="D24" s="41" t="s">
        <v>13</v>
      </c>
      <c r="E24" s="41" t="s">
        <v>11</v>
      </c>
      <c r="F24" s="35">
        <v>35000</v>
      </c>
      <c r="G24" s="26">
        <f>F24*2.87%</f>
        <v>1004.5</v>
      </c>
      <c r="H24" s="26">
        <f>+F24*3.04%</f>
        <v>1064</v>
      </c>
      <c r="I24" s="26"/>
      <c r="J24" s="39">
        <v>25</v>
      </c>
      <c r="K24" s="27"/>
      <c r="L24" s="26">
        <f>SUM(G24:J24)</f>
        <v>2093.5</v>
      </c>
      <c r="M24" s="27">
        <f>+F24-L24</f>
        <v>32906.5</v>
      </c>
    </row>
    <row r="25" spans="1:16" s="34" customFormat="1" ht="30" customHeight="1" x14ac:dyDescent="0.25">
      <c r="A25" s="24">
        <f t="shared" si="3"/>
        <v>19</v>
      </c>
      <c r="B25" s="41" t="s">
        <v>40</v>
      </c>
      <c r="C25" s="42" t="s">
        <v>17</v>
      </c>
      <c r="D25" s="43" t="s">
        <v>4</v>
      </c>
      <c r="E25" s="45" t="s">
        <v>11</v>
      </c>
      <c r="F25" s="35">
        <v>25000</v>
      </c>
      <c r="G25" s="38">
        <f t="shared" si="4"/>
        <v>717.5</v>
      </c>
      <c r="H25" s="38">
        <f>+F25*3.04%</f>
        <v>760</v>
      </c>
      <c r="I25" s="35">
        <v>0</v>
      </c>
      <c r="J25" s="39">
        <v>25</v>
      </c>
      <c r="K25" s="39"/>
      <c r="L25" s="35">
        <f t="shared" si="6"/>
        <v>1502.5</v>
      </c>
      <c r="M25" s="39">
        <f t="shared" si="7"/>
        <v>23497.5</v>
      </c>
    </row>
    <row r="26" spans="1:16" s="34" customFormat="1" ht="30" customHeight="1" x14ac:dyDescent="0.25">
      <c r="A26" s="28">
        <f t="shared" si="3"/>
        <v>20</v>
      </c>
      <c r="B26" s="36" t="s">
        <v>31</v>
      </c>
      <c r="C26" s="17" t="s">
        <v>17</v>
      </c>
      <c r="D26" s="36" t="s">
        <v>32</v>
      </c>
      <c r="E26" s="45" t="s">
        <v>11</v>
      </c>
      <c r="F26" s="38">
        <v>25000</v>
      </c>
      <c r="G26" s="38">
        <f t="shared" ref="G26:G31" si="8">F26*2.87%</f>
        <v>717.5</v>
      </c>
      <c r="H26" s="38">
        <f>+F26*3.04%</f>
        <v>760</v>
      </c>
      <c r="I26" s="38">
        <v>0</v>
      </c>
      <c r="J26" s="39">
        <v>25</v>
      </c>
      <c r="K26" s="39"/>
      <c r="L26" s="35">
        <f>SUM(G26:J26)</f>
        <v>1502.5</v>
      </c>
      <c r="M26" s="39">
        <f t="shared" ref="M26:M31" si="9">+F26-L26</f>
        <v>23497.5</v>
      </c>
    </row>
    <row r="27" spans="1:16" s="23" customFormat="1" ht="30" customHeight="1" x14ac:dyDescent="0.25">
      <c r="A27" s="28">
        <f t="shared" si="3"/>
        <v>21</v>
      </c>
      <c r="B27" s="41" t="s">
        <v>43</v>
      </c>
      <c r="C27" s="42" t="s">
        <v>17</v>
      </c>
      <c r="D27" s="48" t="s">
        <v>44</v>
      </c>
      <c r="E27" s="36" t="s">
        <v>11</v>
      </c>
      <c r="F27" s="35">
        <v>25000</v>
      </c>
      <c r="G27" s="38">
        <f t="shared" si="8"/>
        <v>717.5</v>
      </c>
      <c r="H27" s="38">
        <f>F27*3.04%</f>
        <v>760</v>
      </c>
      <c r="I27" s="35"/>
      <c r="J27" s="39">
        <v>25</v>
      </c>
      <c r="K27" s="40">
        <v>1350.12</v>
      </c>
      <c r="L27" s="35">
        <f>SUM(G27:K27)</f>
        <v>2852.62</v>
      </c>
      <c r="M27" s="39">
        <f t="shared" si="9"/>
        <v>22147.38</v>
      </c>
    </row>
    <row r="28" spans="1:16" s="23" customFormat="1" ht="30" customHeight="1" x14ac:dyDescent="0.25">
      <c r="A28" s="24">
        <f t="shared" si="3"/>
        <v>22</v>
      </c>
      <c r="B28" s="29" t="s">
        <v>52</v>
      </c>
      <c r="C28" s="28" t="s">
        <v>17</v>
      </c>
      <c r="D28" s="33" t="s">
        <v>13</v>
      </c>
      <c r="E28" s="29" t="s">
        <v>11</v>
      </c>
      <c r="F28" s="30">
        <v>25000</v>
      </c>
      <c r="G28" s="30">
        <f t="shared" si="8"/>
        <v>717.5</v>
      </c>
      <c r="H28" s="30">
        <f>+F28*3.04%</f>
        <v>760</v>
      </c>
      <c r="I28" s="30"/>
      <c r="J28" s="39">
        <v>25</v>
      </c>
      <c r="K28" s="32"/>
      <c r="L28" s="26">
        <f>SUM(G28:J28)</f>
        <v>1502.5</v>
      </c>
      <c r="M28" s="27">
        <f t="shared" si="9"/>
        <v>23497.5</v>
      </c>
    </row>
    <row r="29" spans="1:16" s="34" customFormat="1" ht="30" customHeight="1" x14ac:dyDescent="0.25">
      <c r="A29" s="24">
        <f t="shared" si="3"/>
        <v>23</v>
      </c>
      <c r="B29" s="36" t="s">
        <v>42</v>
      </c>
      <c r="C29" s="42" t="s">
        <v>17</v>
      </c>
      <c r="D29" s="37" t="s">
        <v>4</v>
      </c>
      <c r="E29" s="36" t="s">
        <v>11</v>
      </c>
      <c r="F29" s="38">
        <v>24000</v>
      </c>
      <c r="G29" s="38">
        <f t="shared" si="8"/>
        <v>688.8</v>
      </c>
      <c r="H29" s="38">
        <f>+F29*3.04%</f>
        <v>729.6</v>
      </c>
      <c r="I29" s="38"/>
      <c r="J29" s="39">
        <v>25</v>
      </c>
      <c r="K29" s="39">
        <v>25</v>
      </c>
      <c r="L29" s="35">
        <f>SUM(G29:J29)</f>
        <v>1443.4</v>
      </c>
      <c r="M29" s="39">
        <f t="shared" si="9"/>
        <v>22556.6</v>
      </c>
    </row>
    <row r="30" spans="1:16" s="34" customFormat="1" ht="30" customHeight="1" x14ac:dyDescent="0.25">
      <c r="A30" s="28">
        <f t="shared" si="3"/>
        <v>24</v>
      </c>
      <c r="B30" s="25" t="s">
        <v>49</v>
      </c>
      <c r="C30" s="24" t="s">
        <v>16</v>
      </c>
      <c r="D30" s="31" t="s">
        <v>50</v>
      </c>
      <c r="E30" s="29" t="s">
        <v>11</v>
      </c>
      <c r="F30" s="26">
        <v>24000</v>
      </c>
      <c r="G30" s="26">
        <f t="shared" si="8"/>
        <v>688.8</v>
      </c>
      <c r="H30" s="26">
        <f>F30*3.04%</f>
        <v>729.6</v>
      </c>
      <c r="I30" s="35"/>
      <c r="J30" s="39">
        <v>25</v>
      </c>
      <c r="K30" s="32"/>
      <c r="L30" s="26">
        <f>SUM(G30:J30)</f>
        <v>1443.4</v>
      </c>
      <c r="M30" s="39">
        <f t="shared" si="9"/>
        <v>22556.6</v>
      </c>
    </row>
    <row r="31" spans="1:16" s="23" customFormat="1" ht="30" customHeight="1" x14ac:dyDescent="0.25">
      <c r="A31" s="28">
        <f t="shared" si="3"/>
        <v>25</v>
      </c>
      <c r="B31" s="36" t="s">
        <v>35</v>
      </c>
      <c r="C31" s="17" t="s">
        <v>16</v>
      </c>
      <c r="D31" s="36" t="s">
        <v>4</v>
      </c>
      <c r="E31" s="45" t="s">
        <v>11</v>
      </c>
      <c r="F31" s="38">
        <v>24000</v>
      </c>
      <c r="G31" s="38">
        <f t="shared" si="8"/>
        <v>688.8</v>
      </c>
      <c r="H31" s="38">
        <f>F31*3.04%</f>
        <v>729.6</v>
      </c>
      <c r="I31" s="38"/>
      <c r="J31" s="39">
        <v>25</v>
      </c>
      <c r="K31" s="39"/>
      <c r="L31" s="35">
        <f>G31+H31+I31+J31+K31</f>
        <v>1443.4</v>
      </c>
      <c r="M31" s="39">
        <f t="shared" si="9"/>
        <v>22556.6</v>
      </c>
    </row>
    <row r="41" spans="7:9" ht="15.75" x14ac:dyDescent="0.25">
      <c r="G41" s="21"/>
      <c r="H41" s="50" t="s">
        <v>54</v>
      </c>
      <c r="I41" s="21"/>
    </row>
    <row r="42" spans="7:9" ht="15.75" x14ac:dyDescent="0.25">
      <c r="G42" s="21"/>
      <c r="H42" s="51" t="s">
        <v>55</v>
      </c>
      <c r="I42" s="21"/>
    </row>
    <row r="16441" spans="2:13" s="3" customFormat="1" x14ac:dyDescent="0.2">
      <c r="B16441" s="9"/>
      <c r="D16441" s="9"/>
      <c r="E16441" s="9"/>
      <c r="F16441" s="2"/>
      <c r="G16441" s="1"/>
      <c r="H16441" s="1"/>
      <c r="I16441" s="1"/>
      <c r="J16441" s="1"/>
      <c r="K16441" s="1"/>
      <c r="L16441" s="1"/>
      <c r="M16441" s="1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66" spans="7:13" x14ac:dyDescent="0.2">
      <c r="G16466" s="3"/>
      <c r="H16466" s="3"/>
    </row>
    <row r="16468" spans="7:13" x14ac:dyDescent="0.2">
      <c r="G16468" s="3"/>
      <c r="H16468" s="3"/>
    </row>
    <row r="16478" spans="7:13" x14ac:dyDescent="0.2">
      <c r="J16478" s="3"/>
      <c r="K16478" s="3"/>
      <c r="L16478" s="3"/>
      <c r="M16478" s="3"/>
    </row>
    <row r="16480" spans="7:13" x14ac:dyDescent="0.2">
      <c r="J16480" s="3"/>
      <c r="K16480" s="3"/>
      <c r="L16480" s="3"/>
      <c r="M16480" s="3"/>
    </row>
    <row r="16481" spans="2:9" x14ac:dyDescent="0.2">
      <c r="I16481" s="3"/>
    </row>
    <row r="16482" spans="2:9" x14ac:dyDescent="0.2">
      <c r="B16482" s="9">
        <f>SUM(B6:B16481)</f>
        <v>0</v>
      </c>
    </row>
    <row r="16483" spans="2:9" x14ac:dyDescent="0.2">
      <c r="I16483" s="3"/>
    </row>
    <row r="16484" spans="2:9" x14ac:dyDescent="0.2">
      <c r="B16484" s="9">
        <f>SUM(B16482)</f>
        <v>0</v>
      </c>
    </row>
    <row r="999807" spans="12:12" x14ac:dyDescent="0.2">
      <c r="L999807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paperSize="5" scale="41" orientation="landscape" r:id="rId1"/>
  <ignoredErrors>
    <ignoredError sqref="L2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2022-03-07T15:01:34Z</cp:lastPrinted>
  <dcterms:created xsi:type="dcterms:W3CDTF">2019-01-11T19:06:47Z</dcterms:created>
  <dcterms:modified xsi:type="dcterms:W3CDTF">2022-03-08T14:12:01Z</dcterms:modified>
</cp:coreProperties>
</file>