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 activeTab="2"/>
  </bookViews>
  <sheets>
    <sheet name="NOMINA FIJOS " sheetId="4" r:id="rId1"/>
    <sheet name="PERSONAL MILITAR" sheetId="13" r:id="rId2"/>
    <sheet name="PERSONAL TEMPORAL" sheetId="17" r:id="rId3"/>
    <sheet name="ALIMENTACION" sheetId="18" r:id="rId4"/>
  </sheets>
  <definedNames>
    <definedName name="_xlnm.Print_Area" localSheetId="3">ALIMENTACION!$A$2:$G$21</definedName>
    <definedName name="_xlnm.Print_Area" localSheetId="0">'NOMINA FIJOS '!$A$1:$M$37</definedName>
    <definedName name="_xlnm.Print_Area" localSheetId="1">'PERSONAL MILITAR'!$A$1:$G$20</definedName>
    <definedName name="_xlnm.Print_Area" localSheetId="2">'PERSONAL TEMPORAL'!$A$2:$N$26</definedName>
    <definedName name="_xlnm.Print_Titles" localSheetId="3">ALIMENTACION!$2:$8</definedName>
    <definedName name="_xlnm.Print_Titles" localSheetId="0">'NOMINA FIJOS '!$1:$6</definedName>
    <definedName name="_xlnm.Print_Titles" localSheetId="1">'PERSONAL MILITAR'!$1:$7</definedName>
    <definedName name="_xlnm.Print_Titles" localSheetId="2">'PERSONAL TEMPORAL'!$2:$8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G30" i="4"/>
  <c r="L30" i="4" s="1"/>
  <c r="M30" i="4" s="1"/>
  <c r="H31" i="4" l="1"/>
  <c r="G31" i="4"/>
  <c r="L31" i="4" s="1"/>
  <c r="M31" i="4" s="1"/>
  <c r="B64534" i="18" l="1"/>
  <c r="B64536" i="18" s="1"/>
  <c r="G12" i="18"/>
  <c r="G11" i="18"/>
  <c r="G10" i="18"/>
  <c r="G9" i="18"/>
  <c r="G11" i="13"/>
  <c r="G10" i="13"/>
  <c r="G9" i="13"/>
  <c r="G8" i="13"/>
  <c r="M1047868" i="17"/>
  <c r="B64539" i="17"/>
  <c r="B64541" i="17" s="1"/>
  <c r="J11" i="17"/>
  <c r="I11" i="17"/>
  <c r="J10" i="17"/>
  <c r="I10" i="17"/>
  <c r="A10" i="17"/>
  <c r="A11" i="17" s="1"/>
  <c r="J9" i="17"/>
  <c r="I9" i="17"/>
  <c r="H27" i="4"/>
  <c r="G27" i="4"/>
  <c r="H17" i="4"/>
  <c r="H16" i="4"/>
  <c r="H14" i="4"/>
  <c r="H15" i="4"/>
  <c r="G15" i="4"/>
  <c r="G14" i="4"/>
  <c r="H13" i="4"/>
  <c r="G13" i="4"/>
  <c r="M11" i="17" l="1"/>
  <c r="N11" i="17" s="1"/>
  <c r="L14" i="4"/>
  <c r="M10" i="17"/>
  <c r="N10" i="17" s="1"/>
  <c r="M9" i="17"/>
  <c r="N9" i="17" s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L26" i="4" s="1"/>
  <c r="H26" i="4"/>
  <c r="L22" i="4" l="1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B64533" i="13" l="1"/>
  <c r="B64535" i="13" s="1"/>
  <c r="L999801" i="4" l="1"/>
  <c r="B16476" i="4"/>
  <c r="B16478" i="4" s="1"/>
  <c r="A24" i="4" l="1"/>
  <c r="A25" i="4" l="1"/>
  <c r="A26" i="4" l="1"/>
  <c r="A27" i="4" l="1"/>
  <c r="A28" i="4" l="1"/>
  <c r="A29" i="4" l="1"/>
  <c r="A30" i="4" s="1"/>
  <c r="A31" i="4" s="1"/>
</calcChain>
</file>

<file path=xl/sharedStrings.xml><?xml version="1.0" encoding="utf-8"?>
<sst xmlns="http://schemas.openxmlformats.org/spreadsheetml/2006/main" count="215" uniqueCount="99">
  <si>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</si>
  <si>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</si>
  <si>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</si>
  <si>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</si>
  <si>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</si>
  <si>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</si>
  <si>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</si>
  <si>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</si>
  <si>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</si>
  <si>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Otros Descuentos </t>
  </si>
  <si>
    <t xml:space="preserve">                                                           </t>
  </si>
  <si>
    <t>F. Inicio</t>
  </si>
  <si>
    <t>F. Final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</si>
  <si>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</si>
  <si>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</si>
  <si>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</si>
  <si>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</si>
  <si>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</si>
  <si>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>NÓMINA DE SUELDOS: PERSONAL TEMPORAL</t>
  </si>
  <si>
    <t xml:space="preserve">NÓMINA DE SUELDOS: EMPLEADOS FIJOS </t>
  </si>
  <si>
    <t>Nombres y Apellidos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</si>
  <si>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</si>
  <si>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</si>
  <si>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</si>
  <si>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</si>
  <si>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</si>
  <si>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</si>
  <si>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</si>
  <si>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</si>
  <si>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</si>
  <si>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</si>
  <si>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</si>
  <si>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</si>
  <si>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</si>
  <si>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</si>
  <si>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</si>
  <si>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</si>
  <si>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</si>
  <si>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</si>
  <si>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</si>
  <si>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</si>
  <si>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</si>
  <si>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</si>
  <si>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</si>
  <si>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</si>
  <si>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</si>
  <si>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</si>
  <si>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</si>
  <si>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</si>
  <si>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</si>
  <si>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</si>
  <si>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</si>
  <si>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</si>
  <si>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</si>
  <si>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</si>
  <si>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</si>
  <si>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</si>
  <si>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</si>
  <si>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</si>
  <si>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</si>
  <si>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</si>
  <si>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</si>
  <si>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</si>
  <si>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</si>
  <si>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</si>
  <si>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</si>
  <si>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</si>
  <si>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</si>
  <si>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</si>
  <si>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</si>
  <si>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</si>
  <si>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</si>
  <si>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SEGURIDAD,  1er. Tte. P.N.</t>
  </si>
  <si>
    <t>SEGURIDAD, 2do. Tte. P.N.</t>
  </si>
  <si>
    <t xml:space="preserve">SEGURIDAD, Sargento, P.N. 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</si>
  <si>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</si>
  <si>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</si>
  <si>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ARMELIO MOLEÓN SÁNCHEZ</t>
  </si>
  <si>
    <t xml:space="preserve">COMPENSACIÓN </t>
  </si>
  <si>
    <t>CHOFER I</t>
  </si>
  <si>
    <t>JOSE ALTAGRACIA LORA GUILLEN</t>
  </si>
  <si>
    <t xml:space="preserve"> RUTH MAGDA ROSANNA FELIZ OBREGÓN </t>
  </si>
  <si>
    <t>NÓMINA DE SUELDOS: SEGURIDAD MILITAR</t>
  </si>
  <si>
    <t>NÓMINA DE SUELDOS:  SEGURIDAD MILITAR (COMPENSACIÓN ALIMENTICIA)</t>
  </si>
  <si>
    <t xml:space="preserve">           Enc. División Recursos Humanos. </t>
  </si>
  <si>
    <t>LCDA. MIRIAM YADHIRA DEL JESUS CASTILLO</t>
  </si>
  <si>
    <t xml:space="preserve"> 01 DE JULIO DEL 2023</t>
  </si>
  <si>
    <t xml:space="preserve"> 01 DE MARZO  DEL 2023</t>
  </si>
  <si>
    <t xml:space="preserve"> 01 DE SEPTIEMBRE DEL 2023</t>
  </si>
  <si>
    <t>Correspondiente al mes de Junio  del año 2023.</t>
  </si>
  <si>
    <t>Correspondiente al mes de Junio del año 2023</t>
  </si>
  <si>
    <t>AUX. ADMINISTRATIVO</t>
  </si>
  <si>
    <t>AUX.  ADMINISTRATIVO</t>
  </si>
  <si>
    <t>ÁNGEL MANUEL PEÑA REYES</t>
  </si>
  <si>
    <t xml:space="preserve">SEGURIDAD, Marinero (IM), ARD </t>
  </si>
  <si>
    <t>SEGURIDAD, Marinero (IM), ARD</t>
  </si>
  <si>
    <t xml:space="preserve"> 01 DE ENERO DEL 2024</t>
  </si>
  <si>
    <t>LCDO. JACINTO ESTEBAN PICHARDO VICIOSO</t>
  </si>
  <si>
    <t>LCDO. JUNIOR STALIN TORRES MOREL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</si>
</sst>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000\-0000000\-0"/>
    <numFmt numFmtId="167" formatCode="&quot;RD$&quot;#,##0.00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6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10" fillId="2" borderId="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43" fontId="10" fillId="2" borderId="0" xfId="0" applyNumberFormat="1" applyFont="1" applyFill="1" applyBorder="1"/>
    <xf numFmtId="43" fontId="10" fillId="2" borderId="0" xfId="1" applyFont="1" applyFill="1" applyBorder="1"/>
    <xf numFmtId="43" fontId="11" fillId="2" borderId="0" xfId="1" applyFont="1" applyFill="1" applyBorder="1"/>
    <xf numFmtId="0" fontId="10" fillId="2" borderId="0" xfId="0" applyFont="1" applyFill="1" applyBorder="1" applyAlignment="1">
      <alignment horizontal="left"/>
    </xf>
    <xf numFmtId="43" fontId="10" fillId="2" borderId="0" xfId="1" applyFont="1" applyFill="1" applyBorder="1" applyAlignment="1">
      <alignment horizontal="left"/>
    </xf>
    <xf numFmtId="43" fontId="10" fillId="0" borderId="0" xfId="1" applyFont="1" applyFill="1" applyBorder="1"/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43" fontId="10" fillId="0" borderId="2" xfId="1" applyFont="1" applyFill="1" applyBorder="1"/>
    <xf numFmtId="43" fontId="10" fillId="0" borderId="2" xfId="0" applyNumberFormat="1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43" fontId="10" fillId="0" borderId="1" xfId="1" applyFont="1" applyFill="1" applyBorder="1"/>
    <xf numFmtId="165" fontId="7" fillId="0" borderId="2" xfId="0" applyNumberFormat="1" applyFont="1" applyFill="1" applyBorder="1" applyAlignment="1">
      <alignment horizontal="left" wrapText="1"/>
    </xf>
    <xf numFmtId="43" fontId="10" fillId="0" borderId="1" xfId="0" applyNumberFormat="1" applyFont="1" applyFill="1" applyBorder="1"/>
    <xf numFmtId="165" fontId="7" fillId="0" borderId="1" xfId="0" applyNumberFormat="1" applyFont="1" applyFill="1" applyBorder="1" applyAlignment="1">
      <alignment horizontal="left" wrapText="1"/>
    </xf>
    <xf numFmtId="43" fontId="11" fillId="0" borderId="0" xfId="1" applyFont="1" applyFill="1" applyBorder="1"/>
    <xf numFmtId="0" fontId="3" fillId="0" borderId="2" xfId="0" applyFont="1" applyFill="1" applyBorder="1" applyAlignment="1">
      <alignment horizontal="center"/>
    </xf>
    <xf numFmtId="43" fontId="10" fillId="2" borderId="2" xfId="1" applyFont="1" applyFill="1" applyBorder="1"/>
    <xf numFmtId="0" fontId="10" fillId="2" borderId="1" xfId="0" applyFont="1" applyFill="1" applyBorder="1" applyAlignment="1">
      <alignment horizontal="left"/>
    </xf>
    <xf numFmtId="165" fontId="7" fillId="2" borderId="1" xfId="0" applyNumberFormat="1" applyFont="1" applyFill="1" applyBorder="1" applyAlignment="1">
      <alignment horizontal="left" wrapText="1"/>
    </xf>
    <xf numFmtId="43" fontId="10" fillId="2" borderId="1" xfId="1" applyFont="1" applyFill="1" applyBorder="1"/>
    <xf numFmtId="43" fontId="10" fillId="2" borderId="2" xfId="0" applyNumberFormat="1" applyFont="1" applyFill="1" applyBorder="1"/>
    <xf numFmtId="43" fontId="10" fillId="2" borderId="1" xfId="0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left" wrapText="1"/>
    </xf>
    <xf numFmtId="0" fontId="8" fillId="2" borderId="0" xfId="0" applyFont="1" applyFill="1"/>
    <xf numFmtId="0" fontId="10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43" fontId="8" fillId="2" borderId="0" xfId="0" applyNumberFormat="1" applyFont="1" applyFill="1"/>
    <xf numFmtId="0" fontId="10" fillId="2" borderId="2" xfId="0" applyFont="1" applyFill="1" applyBorder="1" applyAlignment="1">
      <alignment horizontal="left" wrapText="1"/>
    </xf>
    <xf numFmtId="0" fontId="10" fillId="2" borderId="2" xfId="0" applyFont="1" applyFill="1" applyBorder="1"/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43" fontId="10" fillId="0" borderId="2" xfId="0" applyNumberFormat="1" applyFont="1" applyFill="1" applyBorder="1" applyAlignment="1">
      <alignment horizontal="center"/>
    </xf>
    <xf numFmtId="43" fontId="10" fillId="2" borderId="2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43" fontId="15" fillId="0" borderId="2" xfId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wrapText="1"/>
    </xf>
    <xf numFmtId="43" fontId="15" fillId="2" borderId="2" xfId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43" fontId="15" fillId="2" borderId="1" xfId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wrapText="1"/>
    </xf>
    <xf numFmtId="43" fontId="15" fillId="0" borderId="2" xfId="0" applyNumberFormat="1" applyFont="1" applyFill="1" applyBorder="1" applyAlignment="1">
      <alignment horizontal="left" vertical="center"/>
    </xf>
    <xf numFmtId="43" fontId="15" fillId="0" borderId="2" xfId="1" applyFont="1" applyFill="1" applyBorder="1" applyAlignment="1">
      <alignment horizontal="left" vertical="center"/>
    </xf>
    <xf numFmtId="43" fontId="15" fillId="0" borderId="1" xfId="0" applyNumberFormat="1" applyFont="1" applyFill="1" applyBorder="1" applyAlignment="1">
      <alignment horizontal="left" vertical="center"/>
    </xf>
    <xf numFmtId="43" fontId="15" fillId="0" borderId="1" xfId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left" wrapText="1"/>
    </xf>
    <xf numFmtId="43" fontId="10" fillId="0" borderId="0" xfId="0" applyNumberFormat="1" applyFont="1" applyFill="1" applyBorder="1"/>
    <xf numFmtId="43" fontId="10" fillId="0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2" borderId="0" xfId="0" applyFont="1" applyFill="1" applyBorder="1" applyAlignment="1">
      <alignment horizontal="left"/>
    </xf>
    <xf numFmtId="43" fontId="18" fillId="2" borderId="0" xfId="1" applyFont="1" applyFill="1" applyBorder="1"/>
    <xf numFmtId="0" fontId="18" fillId="2" borderId="0" xfId="0" applyFont="1" applyFill="1" applyBorder="1"/>
    <xf numFmtId="0" fontId="19" fillId="0" borderId="0" xfId="0" applyFont="1"/>
    <xf numFmtId="0" fontId="22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left"/>
    </xf>
    <xf numFmtId="43" fontId="24" fillId="2" borderId="0" xfId="1" applyFont="1" applyFill="1" applyBorder="1"/>
    <xf numFmtId="0" fontId="24" fillId="2" borderId="0" xfId="0" applyFont="1" applyFill="1" applyBorder="1"/>
    <xf numFmtId="0" fontId="23" fillId="3" borderId="5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/>
    </xf>
    <xf numFmtId="43" fontId="18" fillId="0" borderId="1" xfId="1" applyFont="1" applyFill="1" applyBorder="1"/>
    <xf numFmtId="43" fontId="18" fillId="0" borderId="2" xfId="1" applyFont="1" applyFill="1" applyBorder="1" applyAlignment="1">
      <alignment horizontal="center"/>
    </xf>
    <xf numFmtId="43" fontId="18" fillId="0" borderId="0" xfId="1" applyFont="1" applyFill="1" applyBorder="1"/>
    <xf numFmtId="43" fontId="18" fillId="2" borderId="1" xfId="1" applyFont="1" applyFill="1" applyBorder="1"/>
    <xf numFmtId="43" fontId="18" fillId="2" borderId="2" xfId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43" fontId="25" fillId="0" borderId="0" xfId="1" applyFont="1" applyFill="1" applyBorder="1"/>
    <xf numFmtId="43" fontId="25" fillId="2" borderId="0" xfId="1" applyFont="1" applyFill="1" applyBorder="1"/>
    <xf numFmtId="0" fontId="18" fillId="0" borderId="0" xfId="0" applyFont="1" applyFill="1" applyBorder="1" applyAlignment="1">
      <alignment horizontal="center"/>
    </xf>
    <xf numFmtId="43" fontId="18" fillId="0" borderId="0" xfId="1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43" fontId="18" fillId="0" borderId="0" xfId="0" applyNumberFormat="1" applyFont="1" applyFill="1" applyBorder="1"/>
    <xf numFmtId="0" fontId="25" fillId="2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wrapText="1"/>
    </xf>
    <xf numFmtId="167" fontId="18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167" fontId="3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horizontal="center" wrapText="1"/>
    </xf>
    <xf numFmtId="43" fontId="15" fillId="2" borderId="1" xfId="1" applyFont="1" applyFill="1" applyBorder="1" applyAlignment="1">
      <alignment horizontal="center" wrapText="1"/>
    </xf>
    <xf numFmtId="43" fontId="15" fillId="0" borderId="2" xfId="0" applyNumberFormat="1" applyFont="1" applyFill="1" applyBorder="1" applyAlignment="1">
      <alignment horizontal="center" vertical="center"/>
    </xf>
    <xf numFmtId="43" fontId="15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167" fontId="18" fillId="0" borderId="0" xfId="0" applyNumberFormat="1" applyFont="1" applyFill="1" applyBorder="1" applyAlignment="1">
      <alignment horizontal="center" vertical="center"/>
    </xf>
    <xf numFmtId="167" fontId="18" fillId="0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801"/>
  <sheetViews>
    <sheetView showGridLines="0" zoomScale="55" zoomScaleNormal="55" zoomScaleSheetLayoutView="50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E16" sqref="E16"/>
    </sheetView>
  </sheetViews>
  <sheetFormatPr baseColWidth="10" defaultColWidth="11.42578125" defaultRowHeight="12.75" x14ac:dyDescent="0.2"/>
  <cols>
    <col min="1" max="1" width="6.85546875" style="3" customWidth="1"/>
    <col min="2" max="2" width="48" style="11" customWidth="1"/>
    <col min="3" max="3" width="9.140625" style="3" customWidth="1"/>
    <col min="4" max="4" width="31.5703125" style="11" customWidth="1"/>
    <col min="5" max="5" width="20" style="11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131" t="s">
        <v>53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4" ht="21" x14ac:dyDescent="0.35">
      <c r="A2" s="132" t="s">
        <v>19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4" ht="18.75" x14ac:dyDescent="0.3">
      <c r="A3" s="133" t="s">
        <v>89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7"/>
    </row>
    <row r="4" spans="1:14" ht="19.5" thickBot="1" x14ac:dyDescent="0.35">
      <c r="A4" s="133"/>
      <c r="B4" s="133"/>
      <c r="C4" s="54"/>
      <c r="D4" s="10"/>
      <c r="E4" s="10"/>
      <c r="F4" s="8"/>
    </row>
    <row r="5" spans="1:14" ht="25.5" customHeight="1" thickBot="1" x14ac:dyDescent="0.3">
      <c r="A5" s="12"/>
      <c r="B5" s="13"/>
      <c r="C5" s="12"/>
      <c r="D5" s="13"/>
      <c r="E5" s="13"/>
      <c r="F5" s="14"/>
      <c r="G5" s="134" t="s">
        <v>13</v>
      </c>
      <c r="H5" s="135"/>
      <c r="I5" s="15"/>
      <c r="J5" s="15"/>
      <c r="K5" s="15"/>
      <c r="L5" s="15"/>
      <c r="M5" s="15"/>
    </row>
    <row r="6" spans="1:14" s="9" customFormat="1" ht="30" customHeight="1" x14ac:dyDescent="0.25">
      <c r="A6" s="16" t="s">
        <v>0</v>
      </c>
      <c r="B6" s="16" t="s">
        <v>17</v>
      </c>
      <c r="C6" s="16" t="s">
        <v>23</v>
      </c>
      <c r="D6" s="16" t="s">
        <v>24</v>
      </c>
      <c r="E6" s="16" t="s">
        <v>6</v>
      </c>
      <c r="F6" s="16" t="s">
        <v>15</v>
      </c>
      <c r="G6" s="17" t="s">
        <v>1</v>
      </c>
      <c r="H6" s="17" t="s">
        <v>2</v>
      </c>
      <c r="I6" s="18" t="s">
        <v>7</v>
      </c>
      <c r="J6" s="18" t="s">
        <v>26</v>
      </c>
      <c r="K6" s="18" t="s">
        <v>33</v>
      </c>
      <c r="L6" s="18" t="s">
        <v>3</v>
      </c>
      <c r="M6" s="18" t="s">
        <v>8</v>
      </c>
    </row>
    <row r="7" spans="1:14" s="15" customFormat="1" ht="30" customHeight="1" x14ac:dyDescent="0.25">
      <c r="A7" s="50">
        <v>1</v>
      </c>
      <c r="B7" s="49" t="s">
        <v>67</v>
      </c>
      <c r="C7" s="50" t="s">
        <v>21</v>
      </c>
      <c r="D7" s="49" t="s">
        <v>25</v>
      </c>
      <c r="E7" s="53" t="s">
        <v>14</v>
      </c>
      <c r="F7" s="43">
        <v>85000</v>
      </c>
      <c r="G7" s="43">
        <f t="shared" ref="G7:G12" si="0">F7*2.87%</f>
        <v>2439.5</v>
      </c>
      <c r="H7" s="43">
        <v>2584</v>
      </c>
      <c r="I7" s="43">
        <v>8577.06</v>
      </c>
      <c r="J7" s="47">
        <v>25</v>
      </c>
      <c r="K7" s="47"/>
      <c r="L7" s="43">
        <v>13625.56</v>
      </c>
      <c r="M7" s="47">
        <f t="shared" ref="M7:M15" si="1">+F7-L7</f>
        <v>71374.44</v>
      </c>
      <c r="N7" s="20"/>
    </row>
    <row r="8" spans="1:14" s="21" customFormat="1" ht="30" customHeight="1" x14ac:dyDescent="0.25">
      <c r="A8" s="19">
        <v>2</v>
      </c>
      <c r="B8" s="44" t="s">
        <v>68</v>
      </c>
      <c r="C8" s="19" t="s">
        <v>21</v>
      </c>
      <c r="D8" s="44" t="s">
        <v>27</v>
      </c>
      <c r="E8" s="53" t="s">
        <v>14</v>
      </c>
      <c r="F8" s="46">
        <v>85000</v>
      </c>
      <c r="G8" s="46">
        <f t="shared" si="0"/>
        <v>2439.5</v>
      </c>
      <c r="H8" s="46">
        <f>+F8*3.04%</f>
        <v>2584</v>
      </c>
      <c r="I8" s="43">
        <v>8577.06</v>
      </c>
      <c r="J8" s="47">
        <v>25</v>
      </c>
      <c r="K8" s="47"/>
      <c r="L8" s="43">
        <f>SUM(G8:J8)</f>
        <v>13625.56</v>
      </c>
      <c r="M8" s="47">
        <f t="shared" si="1"/>
        <v>71374.44</v>
      </c>
      <c r="N8" s="20" t="s">
        <v>10</v>
      </c>
    </row>
    <row r="9" spans="1:14" s="21" customFormat="1" ht="30" customHeight="1" x14ac:dyDescent="0.25">
      <c r="A9" s="50">
        <v>3</v>
      </c>
      <c r="B9" s="44" t="s">
        <v>81</v>
      </c>
      <c r="C9" s="19" t="s">
        <v>22</v>
      </c>
      <c r="D9" s="53" t="s">
        <v>28</v>
      </c>
      <c r="E9" s="53" t="s">
        <v>14</v>
      </c>
      <c r="F9" s="46">
        <v>70000</v>
      </c>
      <c r="G9" s="46">
        <f t="shared" si="0"/>
        <v>2009</v>
      </c>
      <c r="H9" s="46">
        <f>+F9*3.04%</f>
        <v>2128</v>
      </c>
      <c r="I9" s="46">
        <v>5368.45</v>
      </c>
      <c r="J9" s="47">
        <v>25</v>
      </c>
      <c r="K9" s="47"/>
      <c r="L9" s="43">
        <f>SUM(G9:J9)</f>
        <v>9530.4500000000007</v>
      </c>
      <c r="M9" s="47">
        <f t="shared" si="1"/>
        <v>60469.55</v>
      </c>
      <c r="N9" s="20"/>
    </row>
    <row r="10" spans="1:14" s="21" customFormat="1" ht="33" customHeight="1" x14ac:dyDescent="0.25">
      <c r="A10" s="19">
        <v>4</v>
      </c>
      <c r="B10" s="61" t="s">
        <v>29</v>
      </c>
      <c r="C10" s="50" t="s">
        <v>22</v>
      </c>
      <c r="D10" s="61" t="s">
        <v>30</v>
      </c>
      <c r="E10" s="53" t="s">
        <v>14</v>
      </c>
      <c r="F10" s="33">
        <v>35000</v>
      </c>
      <c r="G10" s="33">
        <f>F10*2.87%</f>
        <v>1004.5</v>
      </c>
      <c r="H10" s="33">
        <f>+F10*3.04%</f>
        <v>1064</v>
      </c>
      <c r="I10" s="33">
        <v>0</v>
      </c>
      <c r="J10" s="47">
        <v>25</v>
      </c>
      <c r="K10" s="47"/>
      <c r="L10" s="43">
        <f>SUM(G10:J10)</f>
        <v>2093.5</v>
      </c>
      <c r="M10" s="34">
        <f t="shared" si="1"/>
        <v>32906.5</v>
      </c>
      <c r="N10" s="20"/>
    </row>
    <row r="11" spans="1:14" s="21" customFormat="1" ht="30" customHeight="1" x14ac:dyDescent="0.25">
      <c r="A11" s="50">
        <v>5</v>
      </c>
      <c r="B11" s="44" t="s">
        <v>31</v>
      </c>
      <c r="C11" s="19" t="s">
        <v>22</v>
      </c>
      <c r="D11" s="44" t="s">
        <v>32</v>
      </c>
      <c r="E11" s="53" t="s">
        <v>14</v>
      </c>
      <c r="F11" s="46">
        <v>60000</v>
      </c>
      <c r="G11" s="46">
        <f t="shared" si="0"/>
        <v>1722</v>
      </c>
      <c r="H11" s="46">
        <f>+F11*3.04%</f>
        <v>1824</v>
      </c>
      <c r="I11" s="46">
        <v>3486.65</v>
      </c>
      <c r="J11" s="47">
        <v>25</v>
      </c>
      <c r="K11" s="47">
        <v>1512.45</v>
      </c>
      <c r="L11" s="43">
        <f>SUM(G11:K11)</f>
        <v>8570.1</v>
      </c>
      <c r="M11" s="47">
        <f t="shared" si="1"/>
        <v>51429.9</v>
      </c>
      <c r="N11" s="20"/>
    </row>
    <row r="12" spans="1:14" s="21" customFormat="1" ht="30" customHeight="1" x14ac:dyDescent="0.25">
      <c r="A12" s="19">
        <v>6</v>
      </c>
      <c r="B12" s="44" t="s">
        <v>34</v>
      </c>
      <c r="C12" s="19" t="s">
        <v>22</v>
      </c>
      <c r="D12" s="44" t="s">
        <v>35</v>
      </c>
      <c r="E12" s="53" t="s">
        <v>14</v>
      </c>
      <c r="F12" s="46">
        <v>25000</v>
      </c>
      <c r="G12" s="46">
        <f t="shared" si="0"/>
        <v>717.5</v>
      </c>
      <c r="H12" s="46">
        <f>+F12*3.04%</f>
        <v>760</v>
      </c>
      <c r="I12" s="46">
        <v>0</v>
      </c>
      <c r="J12" s="47">
        <v>25</v>
      </c>
      <c r="K12" s="47"/>
      <c r="L12" s="43">
        <f>SUM(G12:J12)</f>
        <v>1502.5</v>
      </c>
      <c r="M12" s="47">
        <f t="shared" si="1"/>
        <v>23497.5</v>
      </c>
    </row>
    <row r="13" spans="1:14" s="21" customFormat="1" ht="30" customHeight="1" x14ac:dyDescent="0.25">
      <c r="A13" s="50">
        <v>7</v>
      </c>
      <c r="B13" s="44" t="s">
        <v>36</v>
      </c>
      <c r="C13" s="19" t="s">
        <v>22</v>
      </c>
      <c r="D13" s="44" t="s">
        <v>37</v>
      </c>
      <c r="E13" s="53" t="s">
        <v>14</v>
      </c>
      <c r="F13" s="46">
        <v>60000</v>
      </c>
      <c r="G13" s="46">
        <f t="shared" ref="G13:G31" si="2">F13*2.87%</f>
        <v>1722</v>
      </c>
      <c r="H13" s="46">
        <f t="shared" ref="H13:H17" si="3">F13*3.04%</f>
        <v>1824</v>
      </c>
      <c r="I13" s="46">
        <v>3486.65</v>
      </c>
      <c r="J13" s="47">
        <v>25</v>
      </c>
      <c r="K13" s="47"/>
      <c r="L13" s="43">
        <f>SUM(G13:J13)</f>
        <v>7057.65</v>
      </c>
      <c r="M13" s="47">
        <f t="shared" si="1"/>
        <v>52942.35</v>
      </c>
    </row>
    <row r="14" spans="1:14" s="21" customFormat="1" ht="30" customHeight="1" x14ac:dyDescent="0.25">
      <c r="A14" s="19">
        <v>8</v>
      </c>
      <c r="B14" s="44" t="s">
        <v>38</v>
      </c>
      <c r="C14" s="19" t="s">
        <v>22</v>
      </c>
      <c r="D14" s="44" t="s">
        <v>4</v>
      </c>
      <c r="E14" s="53" t="s">
        <v>14</v>
      </c>
      <c r="F14" s="46">
        <v>24000</v>
      </c>
      <c r="G14" s="46">
        <f t="shared" si="2"/>
        <v>688.8</v>
      </c>
      <c r="H14" s="46">
        <f t="shared" si="3"/>
        <v>729.6</v>
      </c>
      <c r="I14" s="46"/>
      <c r="J14" s="47">
        <v>25</v>
      </c>
      <c r="K14" s="47"/>
      <c r="L14" s="43">
        <f>G14+H14+I14+J14+K14</f>
        <v>1443.4</v>
      </c>
      <c r="M14" s="47">
        <f t="shared" si="1"/>
        <v>22556.6</v>
      </c>
    </row>
    <row r="15" spans="1:14" s="21" customFormat="1" ht="30" customHeight="1" x14ac:dyDescent="0.25">
      <c r="A15" s="50">
        <v>9</v>
      </c>
      <c r="B15" s="49" t="s">
        <v>66</v>
      </c>
      <c r="C15" s="50" t="s">
        <v>22</v>
      </c>
      <c r="D15" s="49" t="s">
        <v>92</v>
      </c>
      <c r="E15" s="53" t="s">
        <v>14</v>
      </c>
      <c r="F15" s="33">
        <v>35000</v>
      </c>
      <c r="G15" s="33">
        <f t="shared" si="2"/>
        <v>1004.5</v>
      </c>
      <c r="H15" s="33">
        <f t="shared" si="3"/>
        <v>1064</v>
      </c>
      <c r="I15" s="37">
        <v>0</v>
      </c>
      <c r="J15" s="47">
        <v>25</v>
      </c>
      <c r="K15" s="47"/>
      <c r="L15" s="43">
        <f t="shared" ref="L15:L20" si="4">SUM(G15:J15)</f>
        <v>2093.5</v>
      </c>
      <c r="M15" s="34">
        <f t="shared" si="1"/>
        <v>32906.5</v>
      </c>
    </row>
    <row r="16" spans="1:14" s="21" customFormat="1" ht="30" customHeight="1" x14ac:dyDescent="0.25">
      <c r="A16" s="50">
        <f t="shared" ref="A16:A29" si="5">+A15+1</f>
        <v>10</v>
      </c>
      <c r="B16" s="49" t="s">
        <v>39</v>
      </c>
      <c r="C16" s="50" t="s">
        <v>22</v>
      </c>
      <c r="D16" s="51" t="s">
        <v>30</v>
      </c>
      <c r="E16" s="44" t="s">
        <v>14</v>
      </c>
      <c r="F16" s="43">
        <v>35000</v>
      </c>
      <c r="G16" s="43">
        <f t="shared" si="2"/>
        <v>1004.5</v>
      </c>
      <c r="H16" s="43">
        <f t="shared" si="3"/>
        <v>1064</v>
      </c>
      <c r="I16" s="43"/>
      <c r="J16" s="47">
        <v>25</v>
      </c>
      <c r="K16" s="47"/>
      <c r="L16" s="43">
        <f t="shared" si="4"/>
        <v>2093.5</v>
      </c>
      <c r="M16" s="47">
        <f t="shared" ref="M16:M31" si="6">+F16-L16</f>
        <v>32906.5</v>
      </c>
    </row>
    <row r="17" spans="1:16" s="22" customFormat="1" ht="30" customHeight="1" x14ac:dyDescent="0.25">
      <c r="A17" s="19">
        <v>11</v>
      </c>
      <c r="B17" s="44" t="s">
        <v>40</v>
      </c>
      <c r="C17" s="19" t="s">
        <v>21</v>
      </c>
      <c r="D17" s="45" t="s">
        <v>41</v>
      </c>
      <c r="E17" s="44" t="s">
        <v>14</v>
      </c>
      <c r="F17" s="46">
        <v>35000</v>
      </c>
      <c r="G17" s="46">
        <f t="shared" si="2"/>
        <v>1004.5</v>
      </c>
      <c r="H17" s="43">
        <f t="shared" si="3"/>
        <v>1064</v>
      </c>
      <c r="I17" s="46">
        <v>0</v>
      </c>
      <c r="J17" s="47">
        <v>25</v>
      </c>
      <c r="K17" s="47"/>
      <c r="L17" s="43">
        <f t="shared" si="4"/>
        <v>2093.5</v>
      </c>
      <c r="M17" s="47">
        <f t="shared" si="6"/>
        <v>32906.5</v>
      </c>
    </row>
    <row r="18" spans="1:16" s="21" customFormat="1" ht="32.25" customHeight="1" x14ac:dyDescent="0.25">
      <c r="A18" s="50">
        <f t="shared" si="5"/>
        <v>12</v>
      </c>
      <c r="B18" s="49" t="s">
        <v>42</v>
      </c>
      <c r="C18" s="50" t="s">
        <v>22</v>
      </c>
      <c r="D18" s="51" t="s">
        <v>4</v>
      </c>
      <c r="E18" s="53" t="s">
        <v>14</v>
      </c>
      <c r="F18" s="43">
        <v>25000</v>
      </c>
      <c r="G18" s="46">
        <f t="shared" si="2"/>
        <v>717.5</v>
      </c>
      <c r="H18" s="46">
        <f>+F18*3.04%</f>
        <v>760</v>
      </c>
      <c r="I18" s="43">
        <v>0</v>
      </c>
      <c r="J18" s="47">
        <v>25</v>
      </c>
      <c r="K18" s="47"/>
      <c r="L18" s="43">
        <f t="shared" si="4"/>
        <v>1502.5</v>
      </c>
      <c r="M18" s="47">
        <f t="shared" si="6"/>
        <v>23497.5</v>
      </c>
    </row>
    <row r="19" spans="1:16" s="52" customFormat="1" ht="30" customHeight="1" x14ac:dyDescent="0.25">
      <c r="A19" s="50">
        <f t="shared" si="5"/>
        <v>13</v>
      </c>
      <c r="B19" s="44" t="s">
        <v>63</v>
      </c>
      <c r="C19" s="50" t="s">
        <v>22</v>
      </c>
      <c r="D19" s="44" t="s">
        <v>92</v>
      </c>
      <c r="E19" s="44" t="s">
        <v>14</v>
      </c>
      <c r="F19" s="46">
        <v>60000</v>
      </c>
      <c r="G19" s="46">
        <f t="shared" si="2"/>
        <v>1722</v>
      </c>
      <c r="H19" s="46">
        <f>+F19*3.04%</f>
        <v>1824</v>
      </c>
      <c r="I19" s="46">
        <v>3486.65</v>
      </c>
      <c r="J19" s="47">
        <v>25</v>
      </c>
      <c r="K19" s="47"/>
      <c r="L19" s="43">
        <f t="shared" si="4"/>
        <v>7057.65</v>
      </c>
      <c r="M19" s="47">
        <f t="shared" si="6"/>
        <v>52942.35</v>
      </c>
      <c r="P19" s="59"/>
    </row>
    <row r="20" spans="1:16" s="24" customFormat="1" ht="30" customHeight="1" x14ac:dyDescent="0.25">
      <c r="A20" s="50">
        <f t="shared" si="5"/>
        <v>14</v>
      </c>
      <c r="B20" s="44" t="s">
        <v>43</v>
      </c>
      <c r="C20" s="50" t="s">
        <v>22</v>
      </c>
      <c r="D20" s="45" t="s">
        <v>4</v>
      </c>
      <c r="E20" s="44" t="s">
        <v>14</v>
      </c>
      <c r="F20" s="46">
        <v>24000</v>
      </c>
      <c r="G20" s="46">
        <f t="shared" si="2"/>
        <v>688.8</v>
      </c>
      <c r="H20" s="46">
        <f>+F20*3.04%</f>
        <v>729.6</v>
      </c>
      <c r="I20" s="46"/>
      <c r="J20" s="47">
        <v>25</v>
      </c>
      <c r="K20" s="47"/>
      <c r="L20" s="43">
        <f t="shared" si="4"/>
        <v>1443.4</v>
      </c>
      <c r="M20" s="47">
        <f t="shared" si="6"/>
        <v>22556.6</v>
      </c>
    </row>
    <row r="21" spans="1:16" s="21" customFormat="1" ht="32.25" customHeight="1" x14ac:dyDescent="0.25">
      <c r="A21" s="50">
        <f t="shared" si="5"/>
        <v>15</v>
      </c>
      <c r="B21" s="49" t="s">
        <v>44</v>
      </c>
      <c r="C21" s="50" t="s">
        <v>22</v>
      </c>
      <c r="D21" s="60" t="s">
        <v>45</v>
      </c>
      <c r="E21" s="44" t="s">
        <v>14</v>
      </c>
      <c r="F21" s="43">
        <v>25000</v>
      </c>
      <c r="G21" s="46">
        <f t="shared" si="2"/>
        <v>717.5</v>
      </c>
      <c r="H21" s="46">
        <f>F21*3.04%</f>
        <v>760</v>
      </c>
      <c r="I21" s="43"/>
      <c r="J21" s="47">
        <v>25</v>
      </c>
      <c r="K21" s="48">
        <v>1512.45</v>
      </c>
      <c r="L21" s="43">
        <f>SUM(G21:K21)</f>
        <v>3014.95</v>
      </c>
      <c r="M21" s="47">
        <f t="shared" si="6"/>
        <v>21985.05</v>
      </c>
    </row>
    <row r="22" spans="1:16" s="52" customFormat="1" ht="30" customHeight="1" x14ac:dyDescent="0.25">
      <c r="A22" s="50">
        <f t="shared" si="5"/>
        <v>16</v>
      </c>
      <c r="B22" s="44" t="s">
        <v>46</v>
      </c>
      <c r="C22" s="50" t="s">
        <v>22</v>
      </c>
      <c r="D22" s="44" t="s">
        <v>91</v>
      </c>
      <c r="E22" s="44" t="s">
        <v>14</v>
      </c>
      <c r="F22" s="46">
        <v>35000</v>
      </c>
      <c r="G22" s="46">
        <f t="shared" si="2"/>
        <v>1004.5</v>
      </c>
      <c r="H22" s="46">
        <f t="shared" ref="H22:H26" si="7">+F22*3.04%</f>
        <v>1064</v>
      </c>
      <c r="I22" s="46"/>
      <c r="J22" s="47">
        <v>25</v>
      </c>
      <c r="K22" s="48">
        <v>1512.45</v>
      </c>
      <c r="L22" s="43">
        <f>SUM(G22:K22)</f>
        <v>3605.95</v>
      </c>
      <c r="M22" s="47">
        <f t="shared" si="6"/>
        <v>31394.05</v>
      </c>
    </row>
    <row r="23" spans="1:16" s="41" customFormat="1" ht="30" customHeight="1" x14ac:dyDescent="0.25">
      <c r="A23" s="31">
        <v>17</v>
      </c>
      <c r="B23" s="36" t="s">
        <v>69</v>
      </c>
      <c r="C23" s="35" t="s">
        <v>22</v>
      </c>
      <c r="D23" s="36" t="s">
        <v>47</v>
      </c>
      <c r="E23" s="36" t="s">
        <v>14</v>
      </c>
      <c r="F23" s="37">
        <v>45000</v>
      </c>
      <c r="G23" s="37">
        <f t="shared" si="2"/>
        <v>1291.5</v>
      </c>
      <c r="H23" s="37">
        <f t="shared" si="7"/>
        <v>1368</v>
      </c>
      <c r="I23" s="37">
        <v>1148.33</v>
      </c>
      <c r="J23" s="47">
        <v>25</v>
      </c>
      <c r="K23" s="39"/>
      <c r="L23" s="33">
        <f t="shared" ref="L23:L29" si="8">SUM(G23:J23)</f>
        <v>3832.83</v>
      </c>
      <c r="M23" s="34">
        <f t="shared" si="6"/>
        <v>41167.17</v>
      </c>
    </row>
    <row r="24" spans="1:16" s="41" customFormat="1" ht="30" customHeight="1" x14ac:dyDescent="0.25">
      <c r="A24" s="35">
        <f t="shared" si="5"/>
        <v>18</v>
      </c>
      <c r="B24" s="36" t="s">
        <v>70</v>
      </c>
      <c r="C24" s="35" t="s">
        <v>22</v>
      </c>
      <c r="D24" s="40" t="s">
        <v>5</v>
      </c>
      <c r="E24" s="36" t="s">
        <v>14</v>
      </c>
      <c r="F24" s="37">
        <v>30000</v>
      </c>
      <c r="G24" s="33">
        <f t="shared" si="2"/>
        <v>861</v>
      </c>
      <c r="H24" s="33">
        <f t="shared" si="7"/>
        <v>912</v>
      </c>
      <c r="I24" s="33"/>
      <c r="J24" s="47">
        <v>25</v>
      </c>
      <c r="K24" s="39"/>
      <c r="L24" s="33">
        <f t="shared" si="8"/>
        <v>1798</v>
      </c>
      <c r="M24" s="34">
        <f t="shared" si="6"/>
        <v>28202</v>
      </c>
    </row>
    <row r="25" spans="1:16" s="25" customFormat="1" ht="30" customHeight="1" x14ac:dyDescent="0.25">
      <c r="A25" s="35">
        <f t="shared" si="5"/>
        <v>19</v>
      </c>
      <c r="B25" s="36" t="s">
        <v>64</v>
      </c>
      <c r="C25" s="35" t="s">
        <v>21</v>
      </c>
      <c r="D25" s="40" t="s">
        <v>48</v>
      </c>
      <c r="E25" s="36" t="s">
        <v>14</v>
      </c>
      <c r="F25" s="37">
        <v>45000</v>
      </c>
      <c r="G25" s="37">
        <f t="shared" si="2"/>
        <v>1291.5</v>
      </c>
      <c r="H25" s="37">
        <f t="shared" si="7"/>
        <v>1368</v>
      </c>
      <c r="I25" s="37">
        <v>1148.33</v>
      </c>
      <c r="J25" s="47">
        <v>25</v>
      </c>
      <c r="K25" s="39"/>
      <c r="L25" s="33">
        <f t="shared" si="8"/>
        <v>3832.83</v>
      </c>
      <c r="M25" s="64">
        <f t="shared" si="6"/>
        <v>41167.17</v>
      </c>
    </row>
    <row r="26" spans="1:16" s="25" customFormat="1" ht="30" customHeight="1" x14ac:dyDescent="0.25">
      <c r="A26" s="31">
        <f t="shared" si="5"/>
        <v>20</v>
      </c>
      <c r="B26" s="49" t="s">
        <v>65</v>
      </c>
      <c r="C26" s="19" t="s">
        <v>22</v>
      </c>
      <c r="D26" s="49" t="s">
        <v>91</v>
      </c>
      <c r="E26" s="49" t="s">
        <v>14</v>
      </c>
      <c r="F26" s="43">
        <v>55000</v>
      </c>
      <c r="G26" s="33">
        <f t="shared" si="2"/>
        <v>1578.5</v>
      </c>
      <c r="H26" s="33">
        <f t="shared" si="7"/>
        <v>1672</v>
      </c>
      <c r="I26" s="33">
        <v>2559.6799999999998</v>
      </c>
      <c r="J26" s="47">
        <v>25</v>
      </c>
      <c r="K26" s="34">
        <v>1512.45</v>
      </c>
      <c r="L26" s="33">
        <f>SUM(G26:K26)</f>
        <v>7347.63</v>
      </c>
      <c r="M26" s="64">
        <f t="shared" si="6"/>
        <v>47652.37</v>
      </c>
    </row>
    <row r="27" spans="1:16" s="41" customFormat="1" ht="30" customHeight="1" x14ac:dyDescent="0.25">
      <c r="A27" s="31">
        <f t="shared" si="5"/>
        <v>21</v>
      </c>
      <c r="B27" s="32" t="s">
        <v>49</v>
      </c>
      <c r="C27" s="31" t="s">
        <v>21</v>
      </c>
      <c r="D27" s="38" t="s">
        <v>50</v>
      </c>
      <c r="E27" s="36" t="s">
        <v>14</v>
      </c>
      <c r="F27" s="33">
        <v>24000</v>
      </c>
      <c r="G27" s="33">
        <f t="shared" si="2"/>
        <v>688.8</v>
      </c>
      <c r="H27" s="33">
        <f>F27*3.04%</f>
        <v>729.6</v>
      </c>
      <c r="I27" s="43"/>
      <c r="J27" s="47">
        <v>25</v>
      </c>
      <c r="K27" s="39"/>
      <c r="L27" s="33">
        <f t="shared" si="8"/>
        <v>1443.4</v>
      </c>
      <c r="M27" s="65">
        <f t="shared" si="6"/>
        <v>22556.6</v>
      </c>
    </row>
    <row r="28" spans="1:16" s="41" customFormat="1" ht="30" customHeight="1" x14ac:dyDescent="0.25">
      <c r="A28" s="35">
        <f t="shared" si="5"/>
        <v>22</v>
      </c>
      <c r="B28" s="44" t="s">
        <v>51</v>
      </c>
      <c r="C28" s="19" t="s">
        <v>21</v>
      </c>
      <c r="D28" s="45" t="s">
        <v>16</v>
      </c>
      <c r="E28" s="44" t="s">
        <v>14</v>
      </c>
      <c r="F28" s="46">
        <v>35000</v>
      </c>
      <c r="G28" s="37">
        <f t="shared" si="2"/>
        <v>1004.5</v>
      </c>
      <c r="H28" s="37">
        <f>+F28*3.04%</f>
        <v>1064</v>
      </c>
      <c r="I28" s="37"/>
      <c r="J28" s="47">
        <v>25</v>
      </c>
      <c r="K28" s="39"/>
      <c r="L28" s="33">
        <f t="shared" si="8"/>
        <v>2093.5</v>
      </c>
      <c r="M28" s="64">
        <f t="shared" si="6"/>
        <v>32906.5</v>
      </c>
    </row>
    <row r="29" spans="1:16" s="25" customFormat="1" ht="30" customHeight="1" x14ac:dyDescent="0.25">
      <c r="A29" s="35">
        <f t="shared" si="5"/>
        <v>23</v>
      </c>
      <c r="B29" s="36" t="s">
        <v>52</v>
      </c>
      <c r="C29" s="35" t="s">
        <v>21</v>
      </c>
      <c r="D29" s="40" t="s">
        <v>92</v>
      </c>
      <c r="E29" s="36" t="s">
        <v>14</v>
      </c>
      <c r="F29" s="37">
        <v>25000</v>
      </c>
      <c r="G29" s="37">
        <f t="shared" si="2"/>
        <v>717.5</v>
      </c>
      <c r="H29" s="37">
        <f>+F29*3.04%</f>
        <v>760</v>
      </c>
      <c r="I29" s="37"/>
      <c r="J29" s="47">
        <v>25</v>
      </c>
      <c r="K29" s="39"/>
      <c r="L29" s="33">
        <f t="shared" si="8"/>
        <v>1502.5</v>
      </c>
      <c r="M29" s="64">
        <f t="shared" si="6"/>
        <v>23497.5</v>
      </c>
    </row>
    <row r="30" spans="1:16" s="25" customFormat="1" ht="30" customHeight="1" x14ac:dyDescent="0.25">
      <c r="A30" s="35">
        <f>B34+A29+1</f>
        <v>24</v>
      </c>
      <c r="B30" s="36" t="s">
        <v>75</v>
      </c>
      <c r="C30" s="35" t="s">
        <v>22</v>
      </c>
      <c r="D30" s="40" t="s">
        <v>5</v>
      </c>
      <c r="E30" s="36" t="s">
        <v>14</v>
      </c>
      <c r="F30" s="37">
        <v>35000</v>
      </c>
      <c r="G30" s="37">
        <f t="shared" ref="G30" si="9">F30*2.87%</f>
        <v>1004.5</v>
      </c>
      <c r="H30" s="37">
        <f>+F30*3.04%</f>
        <v>1064</v>
      </c>
      <c r="I30" s="37"/>
      <c r="J30" s="47">
        <v>25</v>
      </c>
      <c r="K30" s="39"/>
      <c r="L30" s="33">
        <f t="shared" ref="L30" si="10">SUM(G30:J30)</f>
        <v>2093.5</v>
      </c>
      <c r="M30" s="64">
        <f t="shared" ref="M30" si="11">+F30-L30</f>
        <v>32906.5</v>
      </c>
    </row>
    <row r="31" spans="1:16" s="25" customFormat="1" ht="30" customHeight="1" x14ac:dyDescent="0.25">
      <c r="A31" s="35">
        <f>+A30+1</f>
        <v>25</v>
      </c>
      <c r="B31" s="36" t="s">
        <v>80</v>
      </c>
      <c r="C31" s="35" t="s">
        <v>21</v>
      </c>
      <c r="D31" s="40" t="s">
        <v>79</v>
      </c>
      <c r="E31" s="36" t="s">
        <v>14</v>
      </c>
      <c r="F31" s="37">
        <v>25000</v>
      </c>
      <c r="G31" s="37">
        <f t="shared" si="2"/>
        <v>717.5</v>
      </c>
      <c r="H31" s="37">
        <f>+F31*3.04%</f>
        <v>760</v>
      </c>
      <c r="I31" s="37"/>
      <c r="J31" s="47">
        <v>25</v>
      </c>
      <c r="K31" s="39"/>
      <c r="L31" s="33">
        <f t="shared" ref="L31" si="12">SUM(G31:J31)</f>
        <v>1502.5</v>
      </c>
      <c r="M31" s="64">
        <f t="shared" si="6"/>
        <v>23497.5</v>
      </c>
    </row>
    <row r="32" spans="1:16" s="25" customFormat="1" ht="30" hidden="1" customHeight="1" x14ac:dyDescent="0.25">
      <c r="A32" s="35">
        <v>25</v>
      </c>
      <c r="B32" s="36"/>
      <c r="C32" s="35"/>
      <c r="D32" s="40"/>
      <c r="E32" s="36"/>
      <c r="F32" s="37"/>
      <c r="G32" s="37"/>
      <c r="H32" s="37"/>
      <c r="I32" s="37"/>
      <c r="J32" s="47"/>
      <c r="K32" s="39"/>
      <c r="L32" s="33"/>
      <c r="M32" s="64"/>
    </row>
    <row r="33" spans="1:13" s="25" customFormat="1" ht="30" customHeight="1" x14ac:dyDescent="0.25">
      <c r="A33" s="83"/>
      <c r="B33" s="84"/>
      <c r="C33" s="83"/>
      <c r="D33" s="85"/>
      <c r="E33" s="84"/>
      <c r="J33" s="20"/>
      <c r="K33" s="86"/>
      <c r="M33" s="87"/>
    </row>
    <row r="36" spans="1:13" ht="15.75" x14ac:dyDescent="0.25">
      <c r="F36" s="22" t="s">
        <v>71</v>
      </c>
      <c r="G36" s="15"/>
    </row>
    <row r="37" spans="1:13" ht="15.75" x14ac:dyDescent="0.25">
      <c r="F37" s="21" t="s">
        <v>84</v>
      </c>
      <c r="G37" s="15"/>
    </row>
    <row r="38" spans="1:13" ht="15.75" x14ac:dyDescent="0.25">
      <c r="D38" s="11" t="s">
        <v>76</v>
      </c>
      <c r="F38" s="21"/>
      <c r="G38" s="15"/>
    </row>
    <row r="16442" spans="2:13" s="3" customFormat="1" x14ac:dyDescent="0.2">
      <c r="B16442" s="11"/>
      <c r="D16442" s="11"/>
      <c r="E16442" s="11"/>
      <c r="F16442" s="2"/>
      <c r="G16442" s="1"/>
      <c r="H16442" s="1"/>
      <c r="I16442" s="1"/>
      <c r="J16442" s="1"/>
      <c r="K16442" s="1"/>
      <c r="L16442" s="1"/>
      <c r="M16442" s="1"/>
    </row>
    <row r="16444" spans="2:13" s="3" customFormat="1" x14ac:dyDescent="0.2">
      <c r="B16444" s="11"/>
      <c r="D16444" s="11"/>
      <c r="E16444" s="11"/>
      <c r="F16444" s="2"/>
      <c r="G16444" s="1"/>
      <c r="H16444" s="1"/>
      <c r="I16444" s="1"/>
      <c r="J16444" s="1"/>
      <c r="K16444" s="1"/>
      <c r="L16444" s="1"/>
      <c r="M16444" s="1"/>
    </row>
    <row r="16460" spans="7:8" x14ac:dyDescent="0.2">
      <c r="G16460" s="3"/>
      <c r="H16460" s="3"/>
    </row>
    <row r="16462" spans="7:8" x14ac:dyDescent="0.2">
      <c r="G16462" s="3"/>
      <c r="H16462" s="3"/>
    </row>
    <row r="16472" spans="2:13" x14ac:dyDescent="0.2">
      <c r="J16472" s="3"/>
      <c r="K16472" s="3"/>
      <c r="L16472" s="3"/>
      <c r="M16472" s="3"/>
    </row>
    <row r="16474" spans="2:13" x14ac:dyDescent="0.2">
      <c r="J16474" s="3"/>
      <c r="K16474" s="3"/>
      <c r="L16474" s="3"/>
      <c r="M16474" s="3"/>
    </row>
    <row r="16475" spans="2:13" x14ac:dyDescent="0.2">
      <c r="I16475" s="3"/>
    </row>
    <row r="16476" spans="2:13" x14ac:dyDescent="0.2">
      <c r="B16476" s="11">
        <f>SUM(B6:B16475)</f>
        <v>0</v>
      </c>
    </row>
    <row r="16477" spans="2:13" x14ac:dyDescent="0.2">
      <c r="I16477" s="3"/>
    </row>
    <row r="16478" spans="2:13" x14ac:dyDescent="0.2">
      <c r="B16478" s="11">
        <f>SUM(B16476)</f>
        <v>0</v>
      </c>
    </row>
    <row r="999801" spans="12:12" x14ac:dyDescent="0.2">
      <c r="L999801" s="6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2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535"/>
  <sheetViews>
    <sheetView showGridLines="0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6" sqref="B16"/>
    </sheetView>
  </sheetViews>
  <sheetFormatPr baseColWidth="10" defaultColWidth="11.42578125" defaultRowHeight="12.75" x14ac:dyDescent="0.2"/>
  <cols>
    <col min="1" max="1" width="6.42578125" style="3" customWidth="1"/>
    <col min="2" max="2" width="37.85546875" style="11" customWidth="1"/>
    <col min="3" max="3" width="11.7109375" style="3" customWidth="1"/>
    <col min="4" max="4" width="35.42578125" style="11" customWidth="1"/>
    <col min="5" max="5" width="20.42578125" style="11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93" customFormat="1" ht="13.5" customHeight="1" x14ac:dyDescent="0.2">
      <c r="A1" s="88"/>
      <c r="B1" s="89"/>
      <c r="C1" s="90"/>
      <c r="D1" s="91"/>
      <c r="E1" s="91"/>
      <c r="F1" s="92"/>
      <c r="H1" s="94"/>
    </row>
    <row r="2" spans="1:8" s="93" customFormat="1" ht="23.25" x14ac:dyDescent="0.35">
      <c r="A2" s="136" t="s">
        <v>53</v>
      </c>
      <c r="B2" s="136"/>
      <c r="C2" s="136"/>
      <c r="D2" s="136"/>
      <c r="E2" s="136"/>
      <c r="F2" s="136"/>
      <c r="G2" s="136"/>
      <c r="H2" s="94"/>
    </row>
    <row r="3" spans="1:8" s="93" customFormat="1" ht="21" x14ac:dyDescent="0.35">
      <c r="A3" s="137" t="s">
        <v>82</v>
      </c>
      <c r="B3" s="137"/>
      <c r="C3" s="137"/>
      <c r="D3" s="137"/>
      <c r="E3" s="137"/>
      <c r="F3" s="137"/>
      <c r="G3" s="137"/>
      <c r="H3" s="94"/>
    </row>
    <row r="4" spans="1:8" s="93" customFormat="1" ht="18.75" x14ac:dyDescent="0.3">
      <c r="A4" s="138" t="s">
        <v>90</v>
      </c>
      <c r="B4" s="138"/>
      <c r="C4" s="138"/>
      <c r="D4" s="138"/>
      <c r="E4" s="138"/>
      <c r="F4" s="138"/>
      <c r="G4" s="138"/>
      <c r="H4" s="94"/>
    </row>
    <row r="5" spans="1:8" s="93" customFormat="1" ht="6.75" customHeight="1" x14ac:dyDescent="0.3">
      <c r="A5" s="138"/>
      <c r="B5" s="138"/>
      <c r="C5" s="95"/>
      <c r="D5" s="89"/>
      <c r="E5" s="89"/>
      <c r="F5" s="95"/>
      <c r="H5" s="94"/>
    </row>
    <row r="6" spans="1:8" s="93" customFormat="1" ht="24.75" customHeight="1" thickBot="1" x14ac:dyDescent="0.3">
      <c r="A6" s="139"/>
      <c r="B6" s="139"/>
      <c r="C6" s="96"/>
      <c r="D6" s="97"/>
      <c r="E6" s="97"/>
      <c r="F6" s="98"/>
      <c r="G6" s="99"/>
      <c r="H6" s="94"/>
    </row>
    <row r="7" spans="1:8" s="92" customFormat="1" ht="28.5" customHeight="1" x14ac:dyDescent="0.2">
      <c r="A7" s="100" t="s">
        <v>0</v>
      </c>
      <c r="B7" s="100" t="s">
        <v>20</v>
      </c>
      <c r="C7" s="100" t="s">
        <v>23</v>
      </c>
      <c r="D7" s="100" t="s">
        <v>24</v>
      </c>
      <c r="E7" s="100" t="s">
        <v>6</v>
      </c>
      <c r="F7" s="101" t="s">
        <v>78</v>
      </c>
      <c r="G7" s="101" t="s">
        <v>8</v>
      </c>
      <c r="H7" s="94"/>
    </row>
    <row r="8" spans="1:8" s="105" customFormat="1" ht="39" customHeight="1" x14ac:dyDescent="0.2">
      <c r="A8" s="102">
        <v>1</v>
      </c>
      <c r="B8" s="106" t="s">
        <v>77</v>
      </c>
      <c r="C8" s="107" t="s">
        <v>21</v>
      </c>
      <c r="D8" s="116" t="s">
        <v>72</v>
      </c>
      <c r="E8" s="116" t="s">
        <v>14</v>
      </c>
      <c r="F8" s="117">
        <v>13000</v>
      </c>
      <c r="G8" s="117">
        <f t="shared" ref="G8:G11" si="0">F8</f>
        <v>13000</v>
      </c>
      <c r="H8" s="94"/>
    </row>
    <row r="9" spans="1:8" s="109" customFormat="1" ht="24.95" customHeight="1" x14ac:dyDescent="0.2">
      <c r="A9" s="108">
        <v>2</v>
      </c>
      <c r="B9" s="106" t="s">
        <v>54</v>
      </c>
      <c r="C9" s="107" t="s">
        <v>21</v>
      </c>
      <c r="D9" s="116" t="s">
        <v>73</v>
      </c>
      <c r="E9" s="116" t="s">
        <v>14</v>
      </c>
      <c r="F9" s="117">
        <v>15000</v>
      </c>
      <c r="G9" s="117">
        <f t="shared" si="0"/>
        <v>15000</v>
      </c>
      <c r="H9" s="94"/>
    </row>
    <row r="10" spans="1:8" s="110" customFormat="1" ht="27" customHeight="1" x14ac:dyDescent="0.2">
      <c r="A10" s="102">
        <v>3</v>
      </c>
      <c r="B10" s="106" t="s">
        <v>55</v>
      </c>
      <c r="C10" s="107" t="s">
        <v>21</v>
      </c>
      <c r="D10" s="116" t="s">
        <v>74</v>
      </c>
      <c r="E10" s="116" t="s">
        <v>14</v>
      </c>
      <c r="F10" s="117">
        <v>9000</v>
      </c>
      <c r="G10" s="117">
        <f t="shared" si="0"/>
        <v>9000</v>
      </c>
      <c r="H10" s="94"/>
    </row>
    <row r="11" spans="1:8" s="110" customFormat="1" ht="21.75" customHeight="1" x14ac:dyDescent="0.2">
      <c r="A11" s="102">
        <v>4</v>
      </c>
      <c r="B11" s="103" t="s">
        <v>93</v>
      </c>
      <c r="C11" s="104" t="s">
        <v>21</v>
      </c>
      <c r="D11" s="116" t="s">
        <v>95</v>
      </c>
      <c r="E11" s="116" t="s">
        <v>14</v>
      </c>
      <c r="F11" s="117">
        <v>15000</v>
      </c>
      <c r="G11" s="117">
        <f t="shared" si="0"/>
        <v>15000</v>
      </c>
      <c r="H11" s="94"/>
    </row>
    <row r="12" spans="1:8" s="110" customFormat="1" ht="21.75" customHeight="1" x14ac:dyDescent="0.2">
      <c r="A12" s="111"/>
      <c r="B12" s="105"/>
      <c r="C12" s="112"/>
      <c r="D12" s="128"/>
      <c r="E12" s="128"/>
      <c r="F12" s="129"/>
      <c r="G12" s="130"/>
      <c r="H12" s="94"/>
    </row>
    <row r="13" spans="1:8" s="110" customFormat="1" ht="21.75" customHeight="1" x14ac:dyDescent="0.2">
      <c r="A13" s="111"/>
      <c r="B13" s="105"/>
      <c r="C13" s="112"/>
      <c r="D13" s="128"/>
      <c r="E13" s="128"/>
      <c r="F13" s="129"/>
      <c r="G13" s="130"/>
      <c r="H13" s="94"/>
    </row>
    <row r="14" spans="1:8" s="110" customFormat="1" ht="21.75" customHeight="1" x14ac:dyDescent="0.2">
      <c r="A14" s="111"/>
      <c r="B14" s="105"/>
      <c r="C14" s="112"/>
      <c r="D14" s="113"/>
      <c r="E14" s="113"/>
      <c r="F14" s="114"/>
      <c r="G14" s="114"/>
      <c r="H14" s="94"/>
    </row>
    <row r="15" spans="1:8" s="110" customFormat="1" ht="21.75" customHeight="1" x14ac:dyDescent="0.2">
      <c r="A15" s="111"/>
      <c r="B15" s="105"/>
      <c r="C15" s="112"/>
      <c r="D15" s="113"/>
      <c r="E15" s="113"/>
      <c r="F15" s="114"/>
      <c r="G15" s="114"/>
      <c r="H15" s="94"/>
    </row>
    <row r="16" spans="1:8" s="110" customFormat="1" ht="21.75" customHeight="1" x14ac:dyDescent="0.2">
      <c r="A16" s="111"/>
      <c r="B16" s="105"/>
      <c r="C16" s="112"/>
      <c r="D16" s="113"/>
      <c r="E16" s="113"/>
      <c r="F16" s="114"/>
      <c r="G16" s="114"/>
      <c r="H16" s="94"/>
    </row>
    <row r="17" spans="1:8" s="110" customFormat="1" ht="21.75" customHeight="1" x14ac:dyDescent="0.2">
      <c r="A17" s="111"/>
      <c r="B17" s="105"/>
      <c r="C17" s="112"/>
      <c r="D17" s="113"/>
      <c r="E17" s="113"/>
      <c r="F17" s="114"/>
      <c r="G17" s="114"/>
      <c r="H17" s="94"/>
    </row>
    <row r="18" spans="1:8" s="93" customFormat="1" x14ac:dyDescent="0.2">
      <c r="A18" s="88"/>
      <c r="B18" s="91"/>
      <c r="C18" s="88"/>
      <c r="D18" s="91"/>
      <c r="E18" s="91"/>
      <c r="F18" s="92"/>
      <c r="H18" s="94"/>
    </row>
    <row r="19" spans="1:8" s="93" customFormat="1" x14ac:dyDescent="0.2">
      <c r="A19" s="88"/>
      <c r="B19" s="91"/>
      <c r="C19" s="88"/>
      <c r="D19" s="115" t="s">
        <v>57</v>
      </c>
      <c r="E19" s="91"/>
      <c r="F19" s="92"/>
      <c r="H19" s="94"/>
    </row>
    <row r="20" spans="1:8" s="93" customFormat="1" x14ac:dyDescent="0.2">
      <c r="A20" s="88"/>
      <c r="B20" s="91"/>
      <c r="C20" s="88"/>
      <c r="D20" s="88" t="s">
        <v>58</v>
      </c>
      <c r="E20" s="91"/>
      <c r="F20" s="92"/>
      <c r="H20" s="94"/>
    </row>
    <row r="21" spans="1:8" s="93" customFormat="1" x14ac:dyDescent="0.2">
      <c r="A21" s="88"/>
      <c r="B21" s="91"/>
      <c r="C21" s="88"/>
      <c r="D21" s="91"/>
      <c r="E21" s="91"/>
      <c r="F21" s="92"/>
      <c r="H21" s="94"/>
    </row>
    <row r="64520" spans="2:8" s="3" customFormat="1" x14ac:dyDescent="0.2">
      <c r="B64520" s="11"/>
      <c r="D64520" s="11"/>
      <c r="E64520" s="11"/>
      <c r="F64520" s="2"/>
      <c r="G64520" s="1"/>
      <c r="H64520"/>
    </row>
    <row r="64522" spans="2:8" s="3" customFormat="1" x14ac:dyDescent="0.2">
      <c r="B64522" s="11"/>
      <c r="D64522" s="11"/>
      <c r="E64522" s="11"/>
      <c r="F64522" s="2"/>
      <c r="G64522" s="1"/>
      <c r="H64522"/>
    </row>
    <row r="64533" spans="2:7" x14ac:dyDescent="0.2">
      <c r="B64533" s="11">
        <f>SUM(B7:B64532)</f>
        <v>0</v>
      </c>
      <c r="G64533" s="3"/>
    </row>
    <row r="64535" spans="2:7" x14ac:dyDescent="0.2">
      <c r="B64535" s="11">
        <f>SUM(B64533)</f>
        <v>0</v>
      </c>
      <c r="G64535" s="3"/>
    </row>
  </sheetData>
  <mergeCells count="5">
    <mergeCell ref="A2:G2"/>
    <mergeCell ref="A3:G3"/>
    <mergeCell ref="A4:G4"/>
    <mergeCell ref="A5:B5"/>
    <mergeCell ref="A6:B6"/>
  </mergeCells>
  <phoneticPr fontId="12" type="noConversion"/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9" sqref="D19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11" customWidth="1"/>
    <col min="3" max="3" width="10.7109375" style="3" customWidth="1"/>
    <col min="4" max="4" width="38.5703125" style="11" customWidth="1"/>
    <col min="5" max="5" width="18.85546875" style="11" customWidth="1"/>
    <col min="6" max="6" width="28.42578125" style="11" customWidth="1"/>
    <col min="7" max="7" width="28.7109375" style="11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10"/>
      <c r="C2" s="55"/>
    </row>
    <row r="3" spans="1:15" ht="23.25" x14ac:dyDescent="0.35">
      <c r="A3" s="131" t="s">
        <v>53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5" ht="21" x14ac:dyDescent="0.35">
      <c r="A4" s="132" t="s">
        <v>18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5" ht="18.75" x14ac:dyDescent="0.3">
      <c r="A5" s="133" t="s">
        <v>90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5" ht="6.75" customHeight="1" thickBot="1" x14ac:dyDescent="0.35">
      <c r="A6" s="133"/>
      <c r="B6" s="133"/>
      <c r="C6" s="62"/>
      <c r="D6" s="10"/>
      <c r="E6" s="10"/>
      <c r="F6" s="10"/>
      <c r="G6" s="10"/>
      <c r="H6" s="62"/>
    </row>
    <row r="7" spans="1:15" ht="24.75" customHeight="1" thickBot="1" x14ac:dyDescent="0.3">
      <c r="A7" s="140"/>
      <c r="B7" s="140"/>
      <c r="C7" s="63"/>
      <c r="D7" s="23"/>
      <c r="E7" s="23"/>
      <c r="F7" s="23"/>
      <c r="G7" s="23"/>
      <c r="H7" s="21"/>
      <c r="I7" s="134" t="s">
        <v>13</v>
      </c>
      <c r="J7" s="135"/>
      <c r="K7" s="15"/>
      <c r="L7" s="15"/>
      <c r="M7" s="15"/>
      <c r="N7" s="15"/>
    </row>
    <row r="8" spans="1:15" s="2" customFormat="1" ht="63" x14ac:dyDescent="0.2">
      <c r="A8" s="69" t="s">
        <v>0</v>
      </c>
      <c r="B8" s="69" t="s">
        <v>20</v>
      </c>
      <c r="C8" s="69" t="s">
        <v>23</v>
      </c>
      <c r="D8" s="69" t="s">
        <v>24</v>
      </c>
      <c r="E8" s="69" t="s">
        <v>6</v>
      </c>
      <c r="F8" s="69" t="s">
        <v>11</v>
      </c>
      <c r="G8" s="69" t="s">
        <v>12</v>
      </c>
      <c r="H8" s="70" t="s">
        <v>15</v>
      </c>
      <c r="I8" s="69" t="s">
        <v>1</v>
      </c>
      <c r="J8" s="69" t="s">
        <v>2</v>
      </c>
      <c r="K8" s="70" t="s">
        <v>7</v>
      </c>
      <c r="L8" s="70" t="s">
        <v>9</v>
      </c>
      <c r="M8" s="70" t="s">
        <v>3</v>
      </c>
      <c r="N8" s="70" t="s">
        <v>8</v>
      </c>
      <c r="O8"/>
    </row>
    <row r="9" spans="1:15" s="29" customFormat="1" ht="63" x14ac:dyDescent="0.35">
      <c r="A9" s="71">
        <v>1</v>
      </c>
      <c r="B9" s="124" t="s">
        <v>97</v>
      </c>
      <c r="C9" s="72" t="s">
        <v>21</v>
      </c>
      <c r="D9" s="73" t="s">
        <v>59</v>
      </c>
      <c r="E9" s="120" t="s">
        <v>60</v>
      </c>
      <c r="F9" s="122" t="s">
        <v>86</v>
      </c>
      <c r="G9" s="122" t="s">
        <v>96</v>
      </c>
      <c r="H9" s="126">
        <v>85000</v>
      </c>
      <c r="I9" s="79">
        <f>H9*2.87%</f>
        <v>2439.5</v>
      </c>
      <c r="J9" s="79">
        <f>+H9*3.04%</f>
        <v>2584</v>
      </c>
      <c r="K9" s="79">
        <v>8577.06</v>
      </c>
      <c r="L9" s="78">
        <v>25</v>
      </c>
      <c r="M9" s="79">
        <f>SUM(I9:L9)</f>
        <v>13625.56</v>
      </c>
      <c r="N9" s="78">
        <f>+H9-M9</f>
        <v>71374.44</v>
      </c>
      <c r="O9"/>
    </row>
    <row r="10" spans="1:15" s="29" customFormat="1" ht="39" customHeight="1" x14ac:dyDescent="0.35">
      <c r="A10" s="71">
        <f>+A9+1</f>
        <v>2</v>
      </c>
      <c r="B10" s="125" t="s">
        <v>98</v>
      </c>
      <c r="C10" s="74" t="s">
        <v>21</v>
      </c>
      <c r="D10" s="73" t="s">
        <v>61</v>
      </c>
      <c r="E10" s="120" t="s">
        <v>60</v>
      </c>
      <c r="F10" s="122" t="s">
        <v>86</v>
      </c>
      <c r="G10" s="122" t="s">
        <v>96</v>
      </c>
      <c r="H10" s="126">
        <v>85000</v>
      </c>
      <c r="I10" s="79">
        <f>H10*2.87%</f>
        <v>2439.5</v>
      </c>
      <c r="J10" s="79">
        <f>+H10*3.04%</f>
        <v>2584</v>
      </c>
      <c r="K10" s="78">
        <v>8577.06</v>
      </c>
      <c r="L10" s="78">
        <v>25</v>
      </c>
      <c r="M10" s="79">
        <f>SUM(I10:L10)</f>
        <v>13625.56</v>
      </c>
      <c r="N10" s="78">
        <f>+H10-M10</f>
        <v>71374.44</v>
      </c>
      <c r="O10"/>
    </row>
    <row r="11" spans="1:15" s="29" customFormat="1" ht="39" customHeight="1" x14ac:dyDescent="0.35">
      <c r="A11" s="75">
        <f>+A10+1</f>
        <v>3</v>
      </c>
      <c r="B11" s="125" t="s">
        <v>85</v>
      </c>
      <c r="C11" s="76" t="s">
        <v>22</v>
      </c>
      <c r="D11" s="77" t="s">
        <v>62</v>
      </c>
      <c r="E11" s="121" t="s">
        <v>60</v>
      </c>
      <c r="F11" s="123" t="s">
        <v>87</v>
      </c>
      <c r="G11" s="123" t="s">
        <v>88</v>
      </c>
      <c r="H11" s="127">
        <v>60000</v>
      </c>
      <c r="I11" s="81">
        <f>H11*2.87%</f>
        <v>1722</v>
      </c>
      <c r="J11" s="81">
        <f>+H11*3.04%</f>
        <v>1824</v>
      </c>
      <c r="K11" s="80">
        <v>3486.68</v>
      </c>
      <c r="L11" s="78">
        <v>25</v>
      </c>
      <c r="M11" s="79">
        <f>SUM(I11:L11)</f>
        <v>7057.68</v>
      </c>
      <c r="N11" s="78">
        <f>+H11-M11</f>
        <v>52942.32</v>
      </c>
      <c r="O11"/>
    </row>
    <row r="14" spans="1:15" ht="74.25" customHeight="1" x14ac:dyDescent="0.2"/>
    <row r="24" spans="6:8" ht="23.25" x14ac:dyDescent="0.35">
      <c r="F24" s="67"/>
      <c r="G24" s="66" t="s">
        <v>57</v>
      </c>
      <c r="H24" s="67"/>
    </row>
    <row r="25" spans="6:8" ht="23.25" x14ac:dyDescent="0.35">
      <c r="F25" s="67"/>
      <c r="G25" s="68" t="s">
        <v>58</v>
      </c>
      <c r="H25" s="67"/>
    </row>
    <row r="64526" spans="2:15" s="3" customFormat="1" x14ac:dyDescent="0.2">
      <c r="B64526" s="11"/>
      <c r="D64526" s="11"/>
      <c r="E64526" s="11"/>
      <c r="F64526" s="11"/>
      <c r="G64526" s="11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11"/>
      <c r="D64528" s="11"/>
      <c r="E64528" s="11"/>
      <c r="F64528" s="11"/>
      <c r="G64528" s="11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11">
        <f>SUM(B8:B64538)</f>
        <v>0</v>
      </c>
      <c r="L64539" s="3"/>
      <c r="M64539" s="3"/>
      <c r="N64539" s="3"/>
    </row>
    <row r="64541" spans="2:14" x14ac:dyDescent="0.2">
      <c r="B64541" s="11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6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6"/>
  <sheetViews>
    <sheetView showGridLines="0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9" sqref="B9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11" customWidth="1"/>
    <col min="3" max="3" width="11.7109375" style="3" customWidth="1"/>
    <col min="4" max="4" width="36.140625" style="11" customWidth="1"/>
    <col min="5" max="5" width="19.140625" style="11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10"/>
      <c r="C2" s="55"/>
    </row>
    <row r="3" spans="1:8" ht="23.25" x14ac:dyDescent="0.35">
      <c r="A3" s="131" t="s">
        <v>53</v>
      </c>
      <c r="B3" s="131"/>
      <c r="C3" s="131"/>
      <c r="D3" s="131"/>
      <c r="E3" s="131"/>
      <c r="F3" s="131"/>
      <c r="G3" s="131"/>
    </row>
    <row r="4" spans="1:8" ht="21" x14ac:dyDescent="0.35">
      <c r="A4" s="132" t="s">
        <v>83</v>
      </c>
      <c r="B4" s="132"/>
      <c r="C4" s="132"/>
      <c r="D4" s="132"/>
      <c r="E4" s="132"/>
      <c r="F4" s="132"/>
      <c r="G4" s="132"/>
    </row>
    <row r="5" spans="1:8" ht="18.75" x14ac:dyDescent="0.3">
      <c r="A5" s="133" t="s">
        <v>90</v>
      </c>
      <c r="B5" s="133"/>
      <c r="C5" s="133"/>
      <c r="D5" s="133"/>
      <c r="E5" s="133"/>
      <c r="F5" s="133"/>
      <c r="G5" s="133"/>
    </row>
    <row r="6" spans="1:8" ht="6.75" customHeight="1" x14ac:dyDescent="0.3">
      <c r="A6" s="133"/>
      <c r="B6" s="133"/>
      <c r="C6" s="62"/>
      <c r="D6" s="10"/>
      <c r="E6" s="10"/>
      <c r="F6" s="62"/>
    </row>
    <row r="7" spans="1:8" ht="24.75" customHeight="1" thickBot="1" x14ac:dyDescent="0.3">
      <c r="A7" s="140"/>
      <c r="B7" s="140"/>
      <c r="C7" s="63"/>
      <c r="D7" s="23"/>
      <c r="E7" s="23"/>
      <c r="F7" s="21"/>
      <c r="G7" s="15"/>
    </row>
    <row r="8" spans="1:8" s="2" customFormat="1" ht="28.5" customHeight="1" x14ac:dyDescent="0.2">
      <c r="A8" s="16" t="s">
        <v>0</v>
      </c>
      <c r="B8" s="16" t="s">
        <v>20</v>
      </c>
      <c r="C8" s="16" t="s">
        <v>23</v>
      </c>
      <c r="D8" s="16" t="s">
        <v>24</v>
      </c>
      <c r="E8" s="16" t="s">
        <v>6</v>
      </c>
      <c r="F8" s="18" t="s">
        <v>56</v>
      </c>
      <c r="G8" s="18" t="s">
        <v>8</v>
      </c>
      <c r="H8"/>
    </row>
    <row r="9" spans="1:8" s="29" customFormat="1" ht="39" customHeight="1" x14ac:dyDescent="0.25">
      <c r="A9" s="42">
        <v>1</v>
      </c>
      <c r="B9" s="4" t="s">
        <v>77</v>
      </c>
      <c r="C9" s="57" t="s">
        <v>21</v>
      </c>
      <c r="D9" s="82" t="s">
        <v>72</v>
      </c>
      <c r="E9" s="118" t="s">
        <v>14</v>
      </c>
      <c r="F9" s="119">
        <v>4000</v>
      </c>
      <c r="G9" s="119">
        <f t="shared" ref="G9:G12" si="0">F9</f>
        <v>4000</v>
      </c>
      <c r="H9"/>
    </row>
    <row r="10" spans="1:8" s="30" customFormat="1" ht="24.95" customHeight="1" x14ac:dyDescent="0.25">
      <c r="A10" s="28">
        <v>2</v>
      </c>
      <c r="B10" s="4" t="s">
        <v>54</v>
      </c>
      <c r="C10" s="57" t="s">
        <v>21</v>
      </c>
      <c r="D10" s="82" t="s">
        <v>73</v>
      </c>
      <c r="E10" s="118" t="s">
        <v>14</v>
      </c>
      <c r="F10" s="119">
        <v>3000</v>
      </c>
      <c r="G10" s="119">
        <f t="shared" si="0"/>
        <v>3000</v>
      </c>
      <c r="H10"/>
    </row>
    <row r="11" spans="1:8" s="5" customFormat="1" ht="27" customHeight="1" x14ac:dyDescent="0.25">
      <c r="A11" s="42">
        <v>3</v>
      </c>
      <c r="B11" s="4" t="s">
        <v>55</v>
      </c>
      <c r="C11" s="57" t="s">
        <v>21</v>
      </c>
      <c r="D11" s="82" t="s">
        <v>74</v>
      </c>
      <c r="E11" s="118" t="s">
        <v>14</v>
      </c>
      <c r="F11" s="119">
        <v>2000</v>
      </c>
      <c r="G11" s="119">
        <f t="shared" si="0"/>
        <v>2000</v>
      </c>
      <c r="H11"/>
    </row>
    <row r="12" spans="1:8" s="5" customFormat="1" ht="24.75" customHeight="1" x14ac:dyDescent="0.25">
      <c r="A12" s="42">
        <v>4</v>
      </c>
      <c r="B12" s="26" t="s">
        <v>93</v>
      </c>
      <c r="C12" s="58" t="s">
        <v>21</v>
      </c>
      <c r="D12" s="82" t="s">
        <v>94</v>
      </c>
      <c r="E12" s="118" t="s">
        <v>14</v>
      </c>
      <c r="F12" s="119">
        <v>5800</v>
      </c>
      <c r="G12" s="119">
        <f t="shared" si="0"/>
        <v>5800</v>
      </c>
      <c r="H12"/>
    </row>
    <row r="13" spans="1:8" x14ac:dyDescent="0.2">
      <c r="H13" s="27"/>
    </row>
    <row r="14" spans="1:8" x14ac:dyDescent="0.2">
      <c r="H14" s="27"/>
    </row>
    <row r="15" spans="1:8" x14ac:dyDescent="0.2">
      <c r="H15" s="27"/>
    </row>
    <row r="16" spans="1:8" x14ac:dyDescent="0.2">
      <c r="H16" s="27"/>
    </row>
    <row r="17" spans="4:8" x14ac:dyDescent="0.2">
      <c r="H17" s="27"/>
    </row>
    <row r="20" spans="4:8" x14ac:dyDescent="0.2">
      <c r="D20" s="56" t="s">
        <v>57</v>
      </c>
    </row>
    <row r="21" spans="4:8" x14ac:dyDescent="0.2">
      <c r="D21" s="3" t="s">
        <v>58</v>
      </c>
    </row>
    <row r="64521" spans="2:8" s="3" customFormat="1" x14ac:dyDescent="0.2">
      <c r="B64521" s="11"/>
      <c r="D64521" s="11"/>
      <c r="E64521" s="11"/>
      <c r="F64521" s="2"/>
      <c r="G64521" s="1"/>
      <c r="H64521"/>
    </row>
    <row r="64523" spans="2:8" s="3" customFormat="1" x14ac:dyDescent="0.2">
      <c r="B64523" s="11"/>
      <c r="D64523" s="11"/>
      <c r="E64523" s="11"/>
      <c r="F64523" s="2"/>
      <c r="G64523" s="1"/>
      <c r="H64523"/>
    </row>
    <row r="64534" spans="2:7" x14ac:dyDescent="0.2">
      <c r="B64534" s="11">
        <f>SUM(B8:B64533)</f>
        <v>0</v>
      </c>
      <c r="G64534" s="3"/>
    </row>
    <row r="64536" spans="2:7" x14ac:dyDescent="0.2">
      <c r="B64536" s="11">
        <f>SUM(B64534)</f>
        <v>0</v>
      </c>
      <c r="G64536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NOMINA FIJOS </vt:lpstr>
      <vt:lpstr>PERSONAL MILITAR</vt:lpstr>
      <vt:lpstr>PERSONAL TEMPORAL</vt:lpstr>
      <vt:lpstr>ALIMENTACION</vt:lpstr>
      <vt:lpstr>ALIMENTACION!Área_de_impresión</vt:lpstr>
      <vt:lpstr>'NOMINA FIJOS '!Área_de_impresión</vt:lpstr>
      <vt:lpstr>'PERSONAL MILITAR'!Área_de_impresión</vt:lpstr>
      <vt:lpstr>'PERSONAL TEMPORAL'!Área_de_impresión</vt:lpstr>
      <vt:lpstr>ALIMENTACION!Títulos_a_imprimir</vt:lpstr>
      <vt:lpstr>'NOMINA FIJOS '!Títulos_a_imprimir</vt:lpstr>
      <vt:lpstr>'PERSONAL MILITAR'!Títulos_a_imprimir</vt:lpstr>
      <vt:lpstr>'PERSONAL TEMPORAL'!Títulos_a_imprimir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2023-07-03T15:32:42Z</cp:lastPrinted>
  <dcterms:created xsi:type="dcterms:W3CDTF">2019-01-11T19:06:47Z</dcterms:created>
  <dcterms:modified xsi:type="dcterms:W3CDTF">2023-07-03T15:34:15Z</dcterms:modified>
</cp:coreProperties>
</file>