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NERO-2022/Finanza/"/>
    </mc:Choice>
  </mc:AlternateContent>
  <xr:revisionPtr revIDLastSave="19" documentId="8_{880ED9F9-57A0-40FD-A275-7378D4A7620B}" xr6:coauthVersionLast="47" xr6:coauthVersionMax="47" xr10:uidLastSave="{10D808FC-6109-477B-99F9-5F7C830F9EF0}"/>
  <bookViews>
    <workbookView xWindow="-120" yWindow="-120" windowWidth="21840" windowHeight="13140" xr2:uid="{00000000-000D-0000-FFFF-FFFF00000000}"/>
  </bookViews>
  <sheets>
    <sheet name="NOTAS 7 AL 19" sheetId="6" r:id="rId1"/>
  </sheets>
  <definedNames>
    <definedName name="OLE_LINK1" localSheetId="0">'NOTAS 7 AL 19'!$A$3</definedName>
    <definedName name="OLE_LINK3" localSheetId="0">#REF!</definedName>
    <definedName name="OLE_LINK4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6" l="1"/>
  <c r="D127" i="6"/>
  <c r="E117" i="6"/>
  <c r="D117" i="6"/>
  <c r="E102" i="6"/>
  <c r="D102" i="6"/>
  <c r="E87" i="6"/>
  <c r="D87" i="6"/>
  <c r="D76" i="6"/>
  <c r="E70" i="6"/>
  <c r="D70" i="6"/>
  <c r="E62" i="6"/>
  <c r="D62" i="6"/>
  <c r="E50" i="6"/>
  <c r="D50" i="6"/>
  <c r="E44" i="6"/>
  <c r="D44" i="6"/>
  <c r="E37" i="6"/>
  <c r="D35" i="6"/>
  <c r="D37" i="6" s="1"/>
  <c r="F28" i="6"/>
  <c r="E28" i="6"/>
  <c r="D28" i="6"/>
  <c r="C28" i="6"/>
  <c r="B28" i="6"/>
  <c r="G27" i="6"/>
  <c r="G26" i="6"/>
  <c r="G25" i="6"/>
  <c r="C24" i="6"/>
  <c r="C29" i="6" s="1"/>
  <c r="B24" i="6"/>
  <c r="B29" i="6" s="1"/>
  <c r="G23" i="6"/>
  <c r="G22" i="6"/>
  <c r="G21" i="6"/>
  <c r="G20" i="6"/>
  <c r="G19" i="6"/>
  <c r="F18" i="6"/>
  <c r="F24" i="6" s="1"/>
  <c r="F29" i="6" s="1"/>
  <c r="E18" i="6"/>
  <c r="E24" i="6" s="1"/>
  <c r="E29" i="6" s="1"/>
  <c r="D18" i="6"/>
  <c r="D24" i="6" s="1"/>
  <c r="D29" i="6" s="1"/>
  <c r="E11" i="6"/>
  <c r="D10" i="6"/>
  <c r="D9" i="6"/>
  <c r="D11" i="6" s="1"/>
  <c r="E5" i="6"/>
  <c r="D5" i="6"/>
  <c r="G28" i="6" l="1"/>
  <c r="G18" i="6"/>
  <c r="G24" i="6" s="1"/>
  <c r="G29" i="6" s="1"/>
</calcChain>
</file>

<file path=xl/sharedStrings.xml><?xml version="1.0" encoding="utf-8"?>
<sst xmlns="http://schemas.openxmlformats.org/spreadsheetml/2006/main" count="108" uniqueCount="95">
  <si>
    <t>Capital</t>
  </si>
  <si>
    <t>Resultado acumulado</t>
  </si>
  <si>
    <t>Estado de Rendimiento Financiero</t>
  </si>
  <si>
    <t>Transferencias</t>
  </si>
  <si>
    <t>Nota #7 Efectivo y equivalentes de efectivo.</t>
  </si>
  <si>
    <t>Un detalle del efectivo y equivalente de efectivo al 31 de diciembre de 2021 y 2020 es como sigue:</t>
  </si>
  <si>
    <t xml:space="preserve">Descripción                                                                              </t>
  </si>
  <si>
    <t xml:space="preserve">Cuenta Receptora CUT #Banreservas                                             </t>
  </si>
  <si>
    <t>Nota #8 Inventarios</t>
  </si>
  <si>
    <t>Un detalle de las partidas de inventario al 31 de diciembre de 2021 y 2020 es como sigue:</t>
  </si>
  <si>
    <t>Inventarios de materiales de consumo institucional</t>
  </si>
  <si>
    <t>Inventario de Panfletos, Libros y otros para regalo</t>
  </si>
  <si>
    <t>Nota# 9 Propiedad planta y equipo</t>
  </si>
  <si>
    <t xml:space="preserve"> Propiedad planta y equipo</t>
  </si>
  <si>
    <t>Terrero</t>
  </si>
  <si>
    <t>Edificios y
Componente</t>
  </si>
  <si>
    <t>Maq. Y Equipos</t>
  </si>
  <si>
    <t>Mob. Y equ. de ofic.</t>
  </si>
  <si>
    <t>Equipo,Transp y otros</t>
  </si>
  <si>
    <t>Total</t>
  </si>
  <si>
    <t>Costos de adquisición  (2020)</t>
  </si>
  <si>
    <t>Adiciones</t>
  </si>
  <si>
    <t>Superávit revaluación</t>
  </si>
  <si>
    <t>Retiros (-), descargos</t>
  </si>
  <si>
    <t>Otros</t>
  </si>
  <si>
    <t>Saldo al final del periodo</t>
  </si>
  <si>
    <t xml:space="preserve">Dep. Acum. al inicio del periodo  </t>
  </si>
  <si>
    <t>Cargo del periodo (Gasto de depreciación)</t>
  </si>
  <si>
    <t>Retiros o descargo</t>
  </si>
  <si>
    <t>Saldo al final del periodo despreciado</t>
  </si>
  <si>
    <t>Prop. planta y equipos neto (2021)</t>
  </si>
  <si>
    <t>Nota#10 Activos intangibles</t>
  </si>
  <si>
    <t>Un detalle de los activos intangibles al 31 de diciembre de 2021 y 2020 es como sigue:</t>
  </si>
  <si>
    <t>Software Institucional</t>
  </si>
  <si>
    <t xml:space="preserve">                                                                                                          </t>
  </si>
  <si>
    <t>Nota# 11 Cuentas por pagar a corto plazo</t>
  </si>
  <si>
    <t>Un detalle de las cuentas por pagar a corto plazo  al 31 de diciembre de 2021 y 2020 es como sigue:</t>
  </si>
  <si>
    <t>Cuentas por pagar a proveedores</t>
  </si>
  <si>
    <t xml:space="preserve">                                                                                                           </t>
  </si>
  <si>
    <t>Nota# 12 Retenciones y acumulaciones por pagar</t>
  </si>
  <si>
    <t>Un detalle de las retenciones y acumulaciones por pagar   al 31 de diciembre de 2021 y 2020 es como sigue:</t>
  </si>
  <si>
    <t>Otras retenciones por pagar</t>
  </si>
  <si>
    <t>Nota# 13  Activos Netos/Patrimonio</t>
  </si>
  <si>
    <t xml:space="preserve">Al 31 de diciembre  de 2021 y 2020, la composición del capital de la Institución es como sigue:  </t>
  </si>
  <si>
    <t>Capital inical</t>
  </si>
  <si>
    <t>Reservas</t>
  </si>
  <si>
    <t>Resultados del Periodo (positivo o negativo)</t>
  </si>
  <si>
    <t>Ajuste al Patrimonio (Incorporacion de capital)</t>
  </si>
  <si>
    <t xml:space="preserve">Nota# 14 Transferencia y donaciones </t>
  </si>
  <si>
    <t>Un detalle de los ingresos por transferencias y donaciones  al 31  de diciembre de 2021 y 2020 es como sigue:</t>
  </si>
  <si>
    <t>Transferencia Correinte del Gobierno Central</t>
  </si>
  <si>
    <t>Otros Ingresos (Propios)</t>
  </si>
  <si>
    <t xml:space="preserve">                                                                                                            </t>
  </si>
  <si>
    <t xml:space="preserve">                                                                                                         </t>
  </si>
  <si>
    <t xml:space="preserve"> Nota # 15 Sueldos, Salarios y beneficios a empleados</t>
  </si>
  <si>
    <t>Un detalle de las cuentas sueldos, salarios, beneficios a empleados al 31 de diciembre 2021 y 2020 es como sigue:</t>
  </si>
  <si>
    <t xml:space="preserve">Sueldos </t>
  </si>
  <si>
    <t>Remuneraciones al personal con carácter transitorio</t>
  </si>
  <si>
    <t>Contribuciones al seguro de salud</t>
  </si>
  <si>
    <t>Contribuciones al seguro de pensiones</t>
  </si>
  <si>
    <t>Contribuciones al seguro de riesgo laboral</t>
  </si>
  <si>
    <t>Horas extras</t>
  </si>
  <si>
    <t>Compensación</t>
  </si>
  <si>
    <t>Gastos de representación en el pais</t>
  </si>
  <si>
    <t>Prestaciones Economicas</t>
  </si>
  <si>
    <t>Vacaciones no disfrutada</t>
  </si>
  <si>
    <t>Transporte</t>
  </si>
  <si>
    <t>Regalía Pascual (Sueldo anual no. 13)</t>
  </si>
  <si>
    <t>Nota# 16 Suministro y materiales para consumo</t>
  </si>
  <si>
    <t>Un detalle de los gastos de suministro y materiales para consumo al  31 de diciembre de 2021 y 2020 es como sigue:</t>
  </si>
  <si>
    <t>Alimentos y productos agroforestales consumidos</t>
  </si>
  <si>
    <t>Textiles y vestuarios consumidos</t>
  </si>
  <si>
    <t>Productos de papel, cartón e impresos consumidos</t>
  </si>
  <si>
    <t>Materiales y útiles médicos consumidos</t>
  </si>
  <si>
    <t>Productos de minerales metálicos y no metálicos consumidos</t>
  </si>
  <si>
    <t>Combustibles, lubricantes, productos químicos y conexos consumidos</t>
  </si>
  <si>
    <t>Materiales y suministros de defensa, orden público,
protección y seguridad consumidos</t>
  </si>
  <si>
    <t>Repuestos y accesorios para maquinaria y equipos
consumidos</t>
  </si>
  <si>
    <t>Materiales y suministros varios consumidos</t>
  </si>
  <si>
    <t xml:space="preserve">Nota# 17 Gastos de depreciación y amortización </t>
  </si>
  <si>
    <t>Un detalle de los gastos de depreciación y amortización al  31 de diciembre de 2021 y 2020 es como sigue:</t>
  </si>
  <si>
    <t>Las cuentas que aquí se presentan con valor de un peso, es porque aunque la institución aunque tiene terreno</t>
  </si>
  <si>
    <t>Tiene Infraestructuras y Edificaciones, no cuenta con la tasacion de ellos ya que poseen un valor historico, por</t>
  </si>
  <si>
    <t>Pertenecer en su momento a la familia de Duarte, por esa razon se presentan la valor de un peso.</t>
  </si>
  <si>
    <t>Terreno</t>
  </si>
  <si>
    <t>Infaestrutura</t>
  </si>
  <si>
    <t>Edificiaciones y Componentes</t>
  </si>
  <si>
    <t>Maquinarias y Equipos Especializados</t>
  </si>
  <si>
    <t>Mobiliario y Equipo de Oficina</t>
  </si>
  <si>
    <t>Equipo de Transporte y Otros</t>
  </si>
  <si>
    <t xml:space="preserve">Los activos que aparecen con valor de un peso </t>
  </si>
  <si>
    <t xml:space="preserve">Deben ser tasados y Valuados para conocerlos </t>
  </si>
  <si>
    <t xml:space="preserve">Nota# 18 Otros gastos </t>
  </si>
  <si>
    <t>Un detalle de otros gastos  al  31 de diciembre de 2021 y 2020 es como sigue:</t>
  </si>
  <si>
    <t>Otros Servicios No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</si>
</sst>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"/>
    <numFmt numFmtId="166" formatCode="_-* #,##0\ _€_-;\-* #,##0\ _€_-;_-* &quot;-&quot;??\ _€_-;_-@"/>
    <numFmt numFmtId="169" formatCode="_-* #.##0.00\ _€_-;\-* #.##0.00\ _€_-;_-* &quot;-&quot;??\ _€_-;_-@"/>
    <numFmt numFmtId="170" formatCode="_-* #,##0_-;\-* #,##0_-;_-* &quot;-&quot;??_-;_-@"/>
    <numFmt numFmtId="171" formatCode="_-* #,##0.00_-;\-* #,##0.00_-;_-* &quot;-&quot;??_-;_-@"/>
  </numFmts>
  <fonts count="9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8DB3E2"/>
        <bgColor rgb="FF8DB3E2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2" fontId="4" fillId="0" borderId="0" xfId="0" applyNumberFormat="1" applyFont="1"/>
    <xf numFmtId="0" fontId="5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0" fillId="0" borderId="3" xfId="0" applyFont="1" applyBorder="1"/>
    <xf numFmtId="165" fontId="7" fillId="0" borderId="3" xfId="0" applyNumberFormat="1" applyFont="1" applyBorder="1"/>
    <xf numFmtId="165" fontId="6" fillId="0" borderId="3" xfId="0" applyNumberFormat="1" applyFont="1" applyBorder="1"/>
    <xf numFmtId="0" fontId="7" fillId="0" borderId="3" xfId="0" applyFont="1" applyBorder="1"/>
    <xf numFmtId="0" fontId="6" fillId="0" borderId="3" xfId="0" applyFont="1" applyBorder="1"/>
    <xf numFmtId="0" fontId="1" fillId="0" borderId="3" xfId="0" applyFont="1" applyBorder="1"/>
    <xf numFmtId="165" fontId="1" fillId="0" borderId="0" xfId="0" applyNumberFormat="1" applyFont="1"/>
    <xf numFmtId="0" fontId="6" fillId="0" borderId="3" xfId="0" applyFont="1" applyBorder="1" applyAlignment="1">
      <alignment wrapText="1"/>
    </xf>
    <xf numFmtId="0" fontId="8" fillId="2" borderId="3" xfId="0" applyFont="1" applyFill="1" applyBorder="1" applyAlignment="1">
      <alignment wrapText="1"/>
    </xf>
    <xf numFmtId="165" fontId="8" fillId="2" borderId="3" xfId="0" applyNumberFormat="1" applyFont="1" applyFill="1" applyBorder="1"/>
    <xf numFmtId="169" fontId="0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horizontal="left"/>
    </xf>
    <xf numFmtId="165" fontId="0" fillId="0" borderId="0" xfId="0" applyNumberFormat="1" applyFont="1"/>
    <xf numFmtId="170" fontId="4" fillId="0" borderId="0" xfId="0" applyNumberFormat="1" applyFont="1" applyAlignment="1">
      <alignment horizontal="right"/>
    </xf>
    <xf numFmtId="171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66" fontId="4" fillId="0" borderId="0" xfId="0" applyNumberFormat="1" applyFont="1"/>
    <xf numFmtId="43" fontId="4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0" fillId="0" borderId="0" xfId="0" applyNumberFormat="1" applyFont="1"/>
    <xf numFmtId="0" fontId="4" fillId="0" borderId="0" xfId="0" applyFont="1" applyAlignment="1">
      <alignment horizontal="right"/>
    </xf>
    <xf numFmtId="9" fontId="4" fillId="0" borderId="0" xfId="0" applyNumberFormat="1" applyFont="1"/>
    <xf numFmtId="165" fontId="3" fillId="0" borderId="1" xfId="0" applyNumberFormat="1" applyFont="1" applyBorder="1"/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Z1000"/>
  <sheetViews>
    <sheetView tabSelected="1" topLeftCell="A34" workbookViewId="0"/>
  </sheetViews>
  <sheetFormatPr baseColWidth="10" defaultColWidth="14.42578125" defaultRowHeight="15" customHeight="1" x14ac:dyDescent="0.25"/>
  <cols>
    <col min="1" max="1" width="17.85546875" customWidth="1"/>
    <col min="2" max="2" width="11.5703125" customWidth="1"/>
    <col min="3" max="3" width="8.42578125" customWidth="1"/>
    <col min="4" max="5" width="15" customWidth="1"/>
    <col min="6" max="6" width="14.85546875" customWidth="1"/>
    <col min="7" max="7" width="15.140625" customWidth="1"/>
    <col min="8" max="8" width="13.5703125" customWidth="1"/>
    <col min="9" max="9" width="13.28515625" customWidth="1"/>
    <col min="10" max="26" width="11.42578125" customWidth="1"/>
  </cols>
  <sheetData>
    <row r="1" spans="1:26" x14ac:dyDescent="0.25">
      <c r="A1" s="1" t="s">
        <v>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5</v>
      </c>
      <c r="B2" s="3"/>
      <c r="C2" s="3"/>
      <c r="D2" s="3"/>
      <c r="E2" s="3"/>
      <c r="F2" s="3"/>
      <c r="G2" s="3"/>
    </row>
    <row r="3" spans="1:26" x14ac:dyDescent="0.25">
      <c r="A3" s="1" t="s">
        <v>6</v>
      </c>
      <c r="B3" s="1"/>
      <c r="C3" s="1"/>
      <c r="D3" s="4">
        <v>2021</v>
      </c>
      <c r="E3" s="4">
        <v>2020</v>
      </c>
      <c r="F3" s="44"/>
      <c r="G3" s="42"/>
      <c r="H3" s="42"/>
    </row>
    <row r="4" spans="1:26" x14ac:dyDescent="0.25">
      <c r="A4" s="3" t="s">
        <v>7</v>
      </c>
      <c r="B4" s="1"/>
      <c r="C4" s="1"/>
      <c r="D4" s="6">
        <v>104373.68</v>
      </c>
      <c r="E4" s="7">
        <v>113671</v>
      </c>
      <c r="F4" s="3"/>
      <c r="G4" s="3"/>
    </row>
    <row r="5" spans="1:26" x14ac:dyDescent="0.25">
      <c r="A5" s="3"/>
      <c r="B5" s="3"/>
      <c r="C5" s="3"/>
      <c r="D5" s="8">
        <f t="shared" ref="D5:E5" si="0">SUM(D4)</f>
        <v>104373.68</v>
      </c>
      <c r="E5" s="8">
        <f t="shared" si="0"/>
        <v>113671</v>
      </c>
      <c r="F5" s="3"/>
      <c r="G5" s="3"/>
    </row>
    <row r="6" spans="1:26" x14ac:dyDescent="0.25">
      <c r="A6" s="1" t="s">
        <v>8</v>
      </c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3" t="s">
        <v>9</v>
      </c>
      <c r="B7" s="3"/>
      <c r="C7" s="3"/>
      <c r="D7" s="3"/>
      <c r="E7" s="3"/>
      <c r="F7" s="3"/>
      <c r="G7" s="3"/>
    </row>
    <row r="8" spans="1:26" x14ac:dyDescent="0.25">
      <c r="A8" s="1" t="s">
        <v>6</v>
      </c>
      <c r="B8" s="1"/>
      <c r="C8" s="1"/>
      <c r="D8" s="4">
        <v>2021</v>
      </c>
      <c r="E8" s="4">
        <v>2020</v>
      </c>
      <c r="F8" s="3"/>
      <c r="G8" s="3"/>
    </row>
    <row r="9" spans="1:26" x14ac:dyDescent="0.25">
      <c r="A9" s="3" t="s">
        <v>10</v>
      </c>
      <c r="B9" s="3"/>
      <c r="C9" s="3"/>
      <c r="D9" s="9">
        <f>+E9*0.85</f>
        <v>376040</v>
      </c>
      <c r="E9" s="9">
        <v>442400</v>
      </c>
      <c r="F9" s="3"/>
      <c r="G9" s="3"/>
    </row>
    <row r="10" spans="1:26" x14ac:dyDescent="0.25">
      <c r="A10" s="3" t="s">
        <v>11</v>
      </c>
      <c r="B10" s="3"/>
      <c r="C10" s="3"/>
      <c r="D10" s="9">
        <f>+E10*0.8</f>
        <v>976203.20000000007</v>
      </c>
      <c r="E10" s="9">
        <v>1220254</v>
      </c>
      <c r="F10" s="3"/>
      <c r="G10" s="3"/>
    </row>
    <row r="11" spans="1:26" x14ac:dyDescent="0.25">
      <c r="A11" s="3"/>
      <c r="B11" s="3"/>
      <c r="C11" s="3"/>
      <c r="D11" s="10">
        <f t="shared" ref="D11:E11" si="1">SUM(D9:D10)</f>
        <v>1352243.2000000002</v>
      </c>
      <c r="E11" s="10">
        <f t="shared" si="1"/>
        <v>1662654</v>
      </c>
      <c r="F11" s="3"/>
      <c r="G11" s="3"/>
    </row>
    <row r="12" spans="1:26" x14ac:dyDescent="0.25">
      <c r="A12" s="3"/>
      <c r="B12" s="3"/>
      <c r="C12" s="3"/>
      <c r="D12" s="9"/>
      <c r="E12" s="9"/>
      <c r="F12" s="9"/>
      <c r="G12" s="3"/>
    </row>
    <row r="13" spans="1:26" x14ac:dyDescent="0.25">
      <c r="A13" s="3"/>
      <c r="B13" s="3"/>
      <c r="C13" s="3"/>
      <c r="D13" s="3"/>
      <c r="E13" s="3"/>
      <c r="F13" s="3"/>
      <c r="G13" s="3"/>
    </row>
    <row r="14" spans="1:26" x14ac:dyDescent="0.25">
      <c r="A14" s="3"/>
      <c r="B14" s="3"/>
      <c r="C14" s="3"/>
      <c r="D14" s="3"/>
      <c r="E14" s="3"/>
      <c r="F14" s="3"/>
      <c r="G14" s="3"/>
    </row>
    <row r="15" spans="1:26" x14ac:dyDescent="0.25">
      <c r="A15" s="1" t="s">
        <v>12</v>
      </c>
      <c r="B15" s="3"/>
      <c r="C15" s="3"/>
      <c r="D15" s="11"/>
      <c r="E15" s="11"/>
      <c r="F15" s="11"/>
      <c r="G15" s="11"/>
    </row>
    <row r="16" spans="1:26" x14ac:dyDescent="0.25">
      <c r="A16" s="45" t="s">
        <v>13</v>
      </c>
      <c r="B16" s="46"/>
      <c r="C16" s="46"/>
      <c r="D16" s="46"/>
      <c r="E16" s="46"/>
      <c r="F16" s="46"/>
      <c r="G16" s="47"/>
    </row>
    <row r="17" spans="1:26" ht="34.5" x14ac:dyDescent="0.25">
      <c r="A17" s="12"/>
      <c r="B17" s="13" t="s">
        <v>14</v>
      </c>
      <c r="C17" s="14" t="s">
        <v>15</v>
      </c>
      <c r="D17" s="13" t="s">
        <v>16</v>
      </c>
      <c r="E17" s="14" t="s">
        <v>17</v>
      </c>
      <c r="F17" s="14" t="s">
        <v>18</v>
      </c>
      <c r="G17" s="13" t="s">
        <v>19</v>
      </c>
    </row>
    <row r="18" spans="1:26" ht="23.25" x14ac:dyDescent="0.25">
      <c r="A18" s="15" t="s">
        <v>20</v>
      </c>
      <c r="B18" s="16"/>
      <c r="C18" s="16"/>
      <c r="D18" s="17">
        <f>377512.57+148367.8</f>
        <v>525880.37</v>
      </c>
      <c r="E18" s="17">
        <f>4656200.41+274902.2</f>
        <v>4931102.6100000003</v>
      </c>
      <c r="F18" s="17">
        <f>2118100.02</f>
        <v>2118100.02</v>
      </c>
      <c r="G18" s="18">
        <f t="shared" ref="G18:G23" si="2">SUM(D18:F18)</f>
        <v>7575083</v>
      </c>
    </row>
    <row r="19" spans="1:26" x14ac:dyDescent="0.25">
      <c r="A19" s="19" t="s">
        <v>21</v>
      </c>
      <c r="B19" s="16"/>
      <c r="C19" s="16"/>
      <c r="D19" s="17">
        <v>122120.02322675311</v>
      </c>
      <c r="E19" s="17">
        <v>1145101.4329869412</v>
      </c>
      <c r="F19" s="17">
        <v>491865.52378630562</v>
      </c>
      <c r="G19" s="18">
        <f t="shared" si="2"/>
        <v>1759086.98</v>
      </c>
    </row>
    <row r="20" spans="1:26" x14ac:dyDescent="0.25">
      <c r="A20" s="19" t="s">
        <v>22</v>
      </c>
      <c r="B20" s="16"/>
      <c r="C20" s="16"/>
      <c r="D20" s="17"/>
      <c r="E20" s="17"/>
      <c r="F20" s="17"/>
      <c r="G20" s="18">
        <f t="shared" si="2"/>
        <v>0</v>
      </c>
    </row>
    <row r="21" spans="1:26" ht="15.75" customHeight="1" x14ac:dyDescent="0.25">
      <c r="A21" s="19" t="s">
        <v>23</v>
      </c>
      <c r="B21" s="16"/>
      <c r="C21" s="16"/>
      <c r="D21" s="17"/>
      <c r="E21" s="17"/>
      <c r="F21" s="17"/>
      <c r="G21" s="18">
        <f t="shared" si="2"/>
        <v>0</v>
      </c>
    </row>
    <row r="22" spans="1:26" ht="15.75" customHeight="1" x14ac:dyDescent="0.25">
      <c r="A22" s="19" t="s">
        <v>24</v>
      </c>
      <c r="B22" s="16"/>
      <c r="C22" s="16"/>
      <c r="D22" s="17"/>
      <c r="E22" s="17"/>
      <c r="F22" s="17"/>
      <c r="G22" s="18">
        <f t="shared" si="2"/>
        <v>0</v>
      </c>
    </row>
    <row r="23" spans="1:26" ht="15.75" customHeight="1" x14ac:dyDescent="0.25">
      <c r="A23" s="19" t="s">
        <v>3</v>
      </c>
      <c r="B23" s="16"/>
      <c r="C23" s="16"/>
      <c r="D23" s="17"/>
      <c r="E23" s="17"/>
      <c r="F23" s="17"/>
      <c r="G23" s="18">
        <f t="shared" si="2"/>
        <v>0</v>
      </c>
    </row>
    <row r="24" spans="1:26" ht="15.75" customHeight="1" x14ac:dyDescent="0.25">
      <c r="A24" s="20" t="s">
        <v>25</v>
      </c>
      <c r="B24" s="18">
        <f t="shared" ref="B24:G24" si="3">SUM(B18:B23)</f>
        <v>0</v>
      </c>
      <c r="C24" s="18">
        <f t="shared" si="3"/>
        <v>0</v>
      </c>
      <c r="D24" s="18">
        <f t="shared" si="3"/>
        <v>648000.39322675311</v>
      </c>
      <c r="E24" s="18">
        <f t="shared" si="3"/>
        <v>6076204.0429869415</v>
      </c>
      <c r="F24" s="18">
        <f t="shared" si="3"/>
        <v>2609965.5437863055</v>
      </c>
      <c r="G24" s="18">
        <f t="shared" si="3"/>
        <v>9334169.9800000004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5" t="s">
        <v>26</v>
      </c>
      <c r="B25" s="16"/>
      <c r="C25" s="16"/>
      <c r="D25" s="17">
        <v>21195.4</v>
      </c>
      <c r="E25" s="17">
        <v>271301.12</v>
      </c>
      <c r="F25" s="17">
        <v>131411.48000000001</v>
      </c>
      <c r="G25" s="18">
        <f t="shared" ref="G25:G28" si="4">SUM(D25:F25)</f>
        <v>423908</v>
      </c>
    </row>
    <row r="26" spans="1:26" ht="15.75" customHeight="1" x14ac:dyDescent="0.25">
      <c r="A26" s="15" t="s">
        <v>27</v>
      </c>
      <c r="B26" s="21"/>
      <c r="C26" s="21"/>
      <c r="D26" s="17">
        <v>54048.27</v>
      </c>
      <c r="E26" s="17">
        <v>691817.85599999991</v>
      </c>
      <c r="F26" s="17">
        <v>335099.27399999998</v>
      </c>
      <c r="G26" s="18">
        <f t="shared" si="4"/>
        <v>1080965.3999999999</v>
      </c>
      <c r="H26" s="2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9" t="s">
        <v>28</v>
      </c>
      <c r="B27" s="16"/>
      <c r="C27" s="16"/>
      <c r="D27" s="17"/>
      <c r="E27" s="17"/>
      <c r="F27" s="17"/>
      <c r="G27" s="18">
        <f t="shared" si="4"/>
        <v>0</v>
      </c>
    </row>
    <row r="28" spans="1:26" ht="15.75" customHeight="1" x14ac:dyDescent="0.25">
      <c r="A28" s="23" t="s">
        <v>29</v>
      </c>
      <c r="B28" s="18">
        <f t="shared" ref="B28:F28" si="5">SUM(B25+B26+B27)</f>
        <v>0</v>
      </c>
      <c r="C28" s="18">
        <f t="shared" si="5"/>
        <v>0</v>
      </c>
      <c r="D28" s="18">
        <f t="shared" si="5"/>
        <v>75243.67</v>
      </c>
      <c r="E28" s="18">
        <f t="shared" si="5"/>
        <v>963118.97599999991</v>
      </c>
      <c r="F28" s="18">
        <f t="shared" si="5"/>
        <v>466510.75399999996</v>
      </c>
      <c r="G28" s="18">
        <f t="shared" si="4"/>
        <v>1504873.4</v>
      </c>
    </row>
    <row r="29" spans="1:26" ht="15.75" customHeight="1" x14ac:dyDescent="0.25">
      <c r="A29" s="24" t="s">
        <v>30</v>
      </c>
      <c r="B29" s="25">
        <f t="shared" ref="B29:G29" si="6">SUM(B24-B28)</f>
        <v>0</v>
      </c>
      <c r="C29" s="25">
        <f t="shared" si="6"/>
        <v>0</v>
      </c>
      <c r="D29" s="25">
        <f t="shared" si="6"/>
        <v>572756.72322675306</v>
      </c>
      <c r="E29" s="25">
        <f t="shared" si="6"/>
        <v>5113085.0669869417</v>
      </c>
      <c r="F29" s="25">
        <f t="shared" si="6"/>
        <v>2143454.7897863053</v>
      </c>
      <c r="G29" s="25">
        <f t="shared" si="6"/>
        <v>7829296.5800000001</v>
      </c>
      <c r="H29" s="26"/>
    </row>
    <row r="30" spans="1:26" ht="15.75" customHeight="1" x14ac:dyDescent="0.25">
      <c r="A30" s="3"/>
      <c r="B30" s="3"/>
      <c r="C30" s="3"/>
      <c r="D30" s="3"/>
      <c r="E30" s="3"/>
      <c r="F30" s="3"/>
      <c r="G30" s="27"/>
    </row>
    <row r="31" spans="1:26" ht="15.75" customHeight="1" x14ac:dyDescent="0.25">
      <c r="A31" s="3"/>
      <c r="B31" s="3"/>
      <c r="C31" s="3"/>
      <c r="D31" s="3"/>
      <c r="E31" s="3"/>
      <c r="F31" s="3"/>
      <c r="G31" s="27"/>
    </row>
    <row r="32" spans="1:26" ht="15.75" customHeight="1" x14ac:dyDescent="0.25">
      <c r="A32" s="1" t="s">
        <v>31</v>
      </c>
      <c r="B32" s="3"/>
      <c r="C32" s="3"/>
      <c r="D32" s="3"/>
      <c r="E32" s="3"/>
      <c r="F32" s="3"/>
      <c r="G32" s="3"/>
    </row>
    <row r="33" spans="1:9" ht="15.75" customHeight="1" x14ac:dyDescent="0.25">
      <c r="A33" s="3" t="s">
        <v>32</v>
      </c>
      <c r="B33" s="3"/>
      <c r="C33" s="3"/>
      <c r="D33" s="3"/>
      <c r="E33" s="3"/>
      <c r="F33" s="3"/>
      <c r="G33" s="3"/>
    </row>
    <row r="34" spans="1:9" ht="15.75" customHeight="1" x14ac:dyDescent="0.25">
      <c r="A34" s="1" t="s">
        <v>6</v>
      </c>
      <c r="B34" s="1"/>
      <c r="C34" s="1"/>
      <c r="D34" s="4">
        <v>2021</v>
      </c>
      <c r="E34" s="4">
        <v>2020</v>
      </c>
      <c r="F34" s="3"/>
      <c r="G34" s="3"/>
    </row>
    <row r="35" spans="1:9" ht="15.75" customHeight="1" x14ac:dyDescent="0.25">
      <c r="A35" s="3" t="s">
        <v>33</v>
      </c>
      <c r="B35" s="3"/>
      <c r="C35" s="3"/>
      <c r="D35" s="9">
        <f>+E35*0.85</f>
        <v>148083.6</v>
      </c>
      <c r="E35" s="9">
        <v>174216</v>
      </c>
      <c r="F35" s="1"/>
      <c r="G35" s="1"/>
      <c r="H35" s="1"/>
    </row>
    <row r="36" spans="1:9" ht="15.75" customHeight="1" x14ac:dyDescent="0.25">
      <c r="A36" s="3"/>
      <c r="B36" s="3"/>
      <c r="C36" s="3"/>
      <c r="D36" s="9"/>
      <c r="E36" s="9"/>
      <c r="F36" s="3"/>
      <c r="G36" s="3"/>
    </row>
    <row r="37" spans="1:9" ht="15.75" customHeight="1" x14ac:dyDescent="0.25">
      <c r="A37" s="3" t="s">
        <v>34</v>
      </c>
      <c r="B37" s="3"/>
      <c r="C37" s="3"/>
      <c r="D37" s="10">
        <f t="shared" ref="D37:E37" si="7">SUM(D35:D36)</f>
        <v>148083.6</v>
      </c>
      <c r="E37" s="10">
        <f t="shared" si="7"/>
        <v>174216</v>
      </c>
      <c r="F37" s="3"/>
      <c r="G37" s="3"/>
    </row>
    <row r="38" spans="1:9" ht="15.75" customHeight="1" x14ac:dyDescent="0.25">
      <c r="A38" s="3"/>
      <c r="B38" s="3"/>
      <c r="C38" s="3"/>
      <c r="D38" s="3"/>
      <c r="E38" s="3"/>
      <c r="F38" s="3"/>
      <c r="G38" s="3"/>
    </row>
    <row r="39" spans="1:9" ht="15.75" customHeight="1" x14ac:dyDescent="0.25">
      <c r="A39" s="1" t="s">
        <v>35</v>
      </c>
      <c r="B39" s="3"/>
      <c r="C39" s="3"/>
      <c r="D39" s="3"/>
      <c r="E39" s="3"/>
      <c r="F39" s="3"/>
      <c r="G39" s="3"/>
    </row>
    <row r="40" spans="1:9" ht="15.75" customHeight="1" x14ac:dyDescent="0.25">
      <c r="A40" s="3" t="s">
        <v>36</v>
      </c>
      <c r="B40" s="3"/>
      <c r="C40" s="3"/>
      <c r="D40" s="3"/>
      <c r="E40" s="3"/>
      <c r="F40" s="3"/>
      <c r="G40" s="3"/>
    </row>
    <row r="41" spans="1:9" ht="15.75" customHeight="1" x14ac:dyDescent="0.25">
      <c r="A41" s="1" t="s">
        <v>6</v>
      </c>
      <c r="B41" s="1"/>
      <c r="C41" s="1"/>
      <c r="D41" s="4">
        <v>2021</v>
      </c>
      <c r="E41" s="4">
        <v>2020</v>
      </c>
      <c r="F41" s="3"/>
      <c r="G41" s="3"/>
    </row>
    <row r="42" spans="1:9" ht="15.75" customHeight="1" x14ac:dyDescent="0.25">
      <c r="A42" s="3" t="s">
        <v>37</v>
      </c>
      <c r="B42" s="3"/>
      <c r="C42" s="3"/>
      <c r="D42" s="9">
        <v>177957.36</v>
      </c>
      <c r="E42" s="9">
        <v>51191</v>
      </c>
      <c r="F42" s="3"/>
      <c r="G42" s="3"/>
    </row>
    <row r="43" spans="1:9" ht="15.75" customHeight="1" x14ac:dyDescent="0.25">
      <c r="A43" s="3"/>
      <c r="B43" s="3"/>
      <c r="C43" s="3"/>
      <c r="D43" s="9"/>
      <c r="E43" s="9"/>
      <c r="F43" s="48"/>
      <c r="G43" s="42"/>
      <c r="H43" s="42"/>
      <c r="I43" s="42"/>
    </row>
    <row r="44" spans="1:9" ht="15.75" customHeight="1" x14ac:dyDescent="0.25">
      <c r="A44" s="3" t="s">
        <v>38</v>
      </c>
      <c r="B44" s="3"/>
      <c r="C44" s="3"/>
      <c r="D44" s="10">
        <f t="shared" ref="D44:E44" si="8">SUM(D42:D43)</f>
        <v>177957.36</v>
      </c>
      <c r="E44" s="10">
        <f t="shared" si="8"/>
        <v>51191</v>
      </c>
      <c r="F44" s="3"/>
      <c r="G44" s="3"/>
    </row>
    <row r="45" spans="1:9" ht="15.75" customHeight="1" x14ac:dyDescent="0.25">
      <c r="A45" s="3"/>
      <c r="B45" s="3"/>
      <c r="C45" s="3"/>
      <c r="D45" s="3"/>
      <c r="E45" s="3"/>
      <c r="F45" s="3"/>
      <c r="G45" s="3"/>
    </row>
    <row r="46" spans="1:9" ht="15.75" customHeight="1" x14ac:dyDescent="0.25">
      <c r="A46" s="1" t="s">
        <v>39</v>
      </c>
      <c r="B46" s="3"/>
      <c r="C46" s="3"/>
      <c r="D46" s="3"/>
      <c r="E46" s="3"/>
      <c r="F46" s="3"/>
      <c r="G46" s="3"/>
    </row>
    <row r="47" spans="1:9" ht="15.75" customHeight="1" x14ac:dyDescent="0.25">
      <c r="A47" s="3" t="s">
        <v>40</v>
      </c>
      <c r="B47" s="3"/>
      <c r="C47" s="3"/>
      <c r="D47" s="3"/>
      <c r="E47" s="3"/>
      <c r="F47" s="3"/>
      <c r="G47" s="3"/>
    </row>
    <row r="48" spans="1:9" ht="15.75" customHeight="1" x14ac:dyDescent="0.25">
      <c r="A48" s="1" t="s">
        <v>6</v>
      </c>
      <c r="B48" s="1"/>
      <c r="C48" s="1"/>
      <c r="D48" s="4">
        <v>2021</v>
      </c>
      <c r="E48" s="4">
        <v>2020</v>
      </c>
      <c r="F48" s="3"/>
      <c r="G48" s="3"/>
    </row>
    <row r="49" spans="1:9" ht="15.75" customHeight="1" x14ac:dyDescent="0.25">
      <c r="A49" s="3" t="s">
        <v>41</v>
      </c>
      <c r="B49" s="3"/>
      <c r="C49" s="3"/>
      <c r="D49" s="9">
        <v>0</v>
      </c>
      <c r="E49" s="9">
        <v>60000</v>
      </c>
      <c r="F49" s="3"/>
      <c r="G49" s="3"/>
    </row>
    <row r="50" spans="1:9" ht="15.75" customHeight="1" x14ac:dyDescent="0.25">
      <c r="A50" s="3" t="s">
        <v>38</v>
      </c>
      <c r="B50" s="3"/>
      <c r="C50" s="3"/>
      <c r="D50" s="10">
        <f t="shared" ref="D50:E50" si="9">SUM(D49)</f>
        <v>0</v>
      </c>
      <c r="E50" s="10">
        <f t="shared" si="9"/>
        <v>60000</v>
      </c>
      <c r="F50" s="3"/>
      <c r="G50" s="3"/>
    </row>
    <row r="51" spans="1:9" ht="15.75" customHeight="1" x14ac:dyDescent="0.25">
      <c r="A51" s="3"/>
      <c r="B51" s="3"/>
      <c r="C51" s="3"/>
      <c r="D51" s="3"/>
      <c r="E51" s="3"/>
      <c r="F51" s="3"/>
      <c r="G51" s="3"/>
    </row>
    <row r="52" spans="1:9" ht="15.75" customHeight="1" x14ac:dyDescent="0.25">
      <c r="A52" s="3"/>
      <c r="B52" s="3"/>
      <c r="C52" s="3"/>
      <c r="D52" s="3"/>
      <c r="E52" s="3"/>
      <c r="F52" s="3"/>
      <c r="G52" s="3"/>
    </row>
    <row r="53" spans="1:9" ht="15.75" customHeight="1" x14ac:dyDescent="0.25">
      <c r="A53" s="1" t="s">
        <v>42</v>
      </c>
      <c r="B53" s="3"/>
      <c r="C53" s="3"/>
      <c r="D53" s="3"/>
      <c r="E53" s="3"/>
      <c r="F53" s="3"/>
      <c r="G53" s="3"/>
    </row>
    <row r="54" spans="1:9" ht="15.75" customHeight="1" x14ac:dyDescent="0.25">
      <c r="A54" s="1" t="s">
        <v>0</v>
      </c>
      <c r="B54" s="3"/>
      <c r="C54" s="3"/>
      <c r="D54" s="3"/>
      <c r="E54" s="3"/>
      <c r="F54" s="3"/>
      <c r="G54" s="3"/>
    </row>
    <row r="55" spans="1:9" ht="15.75" customHeight="1" x14ac:dyDescent="0.25">
      <c r="A55" s="3" t="s">
        <v>43</v>
      </c>
      <c r="B55" s="3"/>
      <c r="C55" s="3"/>
      <c r="D55" s="3"/>
      <c r="E55" s="3"/>
      <c r="F55" s="3"/>
      <c r="G55" s="3"/>
    </row>
    <row r="56" spans="1:9" ht="15.75" customHeight="1" x14ac:dyDescent="0.25">
      <c r="A56" s="1" t="s">
        <v>6</v>
      </c>
      <c r="B56" s="1"/>
      <c r="C56" s="1"/>
      <c r="D56" s="4">
        <v>2021</v>
      </c>
      <c r="E56" s="4">
        <v>2020</v>
      </c>
      <c r="F56" s="3"/>
      <c r="G56" s="3"/>
    </row>
    <row r="57" spans="1:9" ht="15.75" customHeight="1" x14ac:dyDescent="0.25">
      <c r="A57" s="3" t="s">
        <v>44</v>
      </c>
      <c r="B57" s="3"/>
      <c r="C57" s="3"/>
      <c r="D57" s="9">
        <v>5707203</v>
      </c>
      <c r="E57" s="9">
        <v>5707203</v>
      </c>
      <c r="F57" s="1"/>
      <c r="G57" s="1"/>
      <c r="H57" s="1"/>
      <c r="I57" s="28"/>
    </row>
    <row r="58" spans="1:9" ht="15.75" hidden="1" customHeight="1" x14ac:dyDescent="0.25">
      <c r="A58" s="3" t="s">
        <v>45</v>
      </c>
      <c r="B58" s="3"/>
      <c r="C58" s="3"/>
      <c r="D58" s="9">
        <v>0</v>
      </c>
      <c r="E58" s="9">
        <v>0</v>
      </c>
      <c r="F58" s="1"/>
      <c r="G58" s="1"/>
      <c r="H58" s="1"/>
      <c r="I58" s="1"/>
    </row>
    <row r="59" spans="1:9" ht="15.75" customHeight="1" x14ac:dyDescent="0.25">
      <c r="A59" s="3" t="s">
        <v>46</v>
      </c>
      <c r="B59" s="3"/>
      <c r="C59" s="3"/>
      <c r="D59" s="9">
        <v>1226744</v>
      </c>
      <c r="E59" s="9">
        <v>-51812</v>
      </c>
    </row>
    <row r="60" spans="1:9" ht="15.75" customHeight="1" x14ac:dyDescent="0.25">
      <c r="A60" s="3" t="s">
        <v>1</v>
      </c>
      <c r="B60" s="3"/>
      <c r="C60" s="3"/>
      <c r="D60" s="9">
        <v>2322093</v>
      </c>
      <c r="E60" s="9">
        <v>3335134</v>
      </c>
      <c r="F60" s="27"/>
      <c r="G60" s="3"/>
    </row>
    <row r="61" spans="1:9" ht="15.75" hidden="1" customHeight="1" x14ac:dyDescent="0.25">
      <c r="A61" s="3" t="s">
        <v>47</v>
      </c>
      <c r="B61" s="3"/>
      <c r="C61" s="3"/>
      <c r="D61" s="9">
        <v>0</v>
      </c>
      <c r="E61" s="9">
        <v>0</v>
      </c>
      <c r="F61" s="29"/>
      <c r="G61" s="3"/>
    </row>
    <row r="62" spans="1:9" ht="15.75" customHeight="1" x14ac:dyDescent="0.25">
      <c r="A62" s="3" t="s">
        <v>38</v>
      </c>
      <c r="B62" s="3"/>
      <c r="C62" s="3"/>
      <c r="D62" s="10">
        <f t="shared" ref="D62:E62" si="10">SUM(D57:D61)</f>
        <v>9256040</v>
      </c>
      <c r="E62" s="10">
        <f t="shared" si="10"/>
        <v>8990525</v>
      </c>
      <c r="F62" s="27"/>
      <c r="G62" s="3"/>
    </row>
    <row r="63" spans="1:9" ht="15.75" customHeight="1" x14ac:dyDescent="0.25">
      <c r="A63" s="1" t="s">
        <v>2</v>
      </c>
      <c r="B63" s="3"/>
      <c r="C63" s="3"/>
      <c r="D63" s="3"/>
      <c r="E63" s="3"/>
      <c r="F63" s="3"/>
      <c r="G63" s="27"/>
    </row>
    <row r="64" spans="1:9" ht="15.75" customHeight="1" x14ac:dyDescent="0.25">
      <c r="A64" s="3"/>
      <c r="B64" s="3"/>
      <c r="C64" s="3"/>
      <c r="D64" s="3"/>
      <c r="E64" s="3"/>
      <c r="F64" s="3"/>
      <c r="G64" s="27"/>
    </row>
    <row r="65" spans="1:9" ht="15.75" customHeight="1" x14ac:dyDescent="0.25">
      <c r="A65" s="1" t="s">
        <v>48</v>
      </c>
      <c r="B65" s="3"/>
      <c r="C65" s="3"/>
      <c r="D65" s="3"/>
      <c r="E65" s="3"/>
      <c r="F65" s="3"/>
      <c r="G65" s="27"/>
    </row>
    <row r="66" spans="1:9" ht="15.75" customHeight="1" x14ac:dyDescent="0.25">
      <c r="A66" s="3" t="s">
        <v>49</v>
      </c>
      <c r="B66" s="3"/>
      <c r="C66" s="3"/>
      <c r="D66" s="3"/>
      <c r="E66" s="3"/>
      <c r="F66" s="3"/>
      <c r="G66" s="27"/>
    </row>
    <row r="67" spans="1:9" ht="15.75" customHeight="1" x14ac:dyDescent="0.25">
      <c r="A67" s="1" t="s">
        <v>6</v>
      </c>
      <c r="B67" s="1"/>
      <c r="C67" s="1"/>
      <c r="D67" s="4">
        <v>2021</v>
      </c>
      <c r="E67" s="4">
        <v>2020</v>
      </c>
      <c r="F67" s="3"/>
      <c r="G67" s="27"/>
    </row>
    <row r="68" spans="1:9" ht="15.75" customHeight="1" x14ac:dyDescent="0.25">
      <c r="A68" s="3" t="s">
        <v>50</v>
      </c>
      <c r="B68" s="3"/>
      <c r="C68" s="3"/>
      <c r="D68" s="30">
        <v>20509575.780000001</v>
      </c>
      <c r="E68" s="9">
        <v>22119886</v>
      </c>
      <c r="F68" s="3"/>
      <c r="G68" s="3"/>
    </row>
    <row r="69" spans="1:9" ht="15.75" customHeight="1" x14ac:dyDescent="0.25">
      <c r="A69" s="3" t="s">
        <v>51</v>
      </c>
      <c r="B69" s="3"/>
      <c r="C69" s="3"/>
      <c r="D69" s="30">
        <v>62366.5</v>
      </c>
      <c r="E69" s="9">
        <v>0</v>
      </c>
      <c r="F69" s="3"/>
      <c r="G69" s="3"/>
    </row>
    <row r="70" spans="1:9" ht="15.75" customHeight="1" x14ac:dyDescent="0.25">
      <c r="A70" s="3" t="s">
        <v>52</v>
      </c>
      <c r="B70" s="3"/>
      <c r="C70" s="3"/>
      <c r="D70" s="10">
        <f t="shared" ref="D70:E70" si="11">SUM(D68:D69)</f>
        <v>20571942.280000001</v>
      </c>
      <c r="E70" s="10">
        <f t="shared" si="11"/>
        <v>22119886</v>
      </c>
      <c r="F70" s="48"/>
      <c r="G70" s="42"/>
      <c r="H70" s="42"/>
      <c r="I70" s="42"/>
    </row>
    <row r="71" spans="1:9" ht="15.75" customHeight="1" x14ac:dyDescent="0.25">
      <c r="A71" s="3" t="s">
        <v>53</v>
      </c>
      <c r="B71" s="3"/>
      <c r="C71" s="3"/>
      <c r="D71" s="27"/>
      <c r="E71" s="31"/>
      <c r="F71" s="3"/>
      <c r="G71" s="3"/>
    </row>
    <row r="72" spans="1:9" ht="15.75" customHeight="1" x14ac:dyDescent="0.25">
      <c r="A72" s="1" t="s">
        <v>54</v>
      </c>
      <c r="B72" s="3"/>
      <c r="C72" s="3"/>
      <c r="D72" s="3"/>
      <c r="E72" s="3"/>
      <c r="F72" s="3"/>
      <c r="G72" s="3"/>
    </row>
    <row r="73" spans="1:9" ht="15.75" customHeight="1" x14ac:dyDescent="0.25">
      <c r="A73" s="3" t="s">
        <v>55</v>
      </c>
      <c r="B73" s="3"/>
      <c r="C73" s="3"/>
      <c r="D73" s="3"/>
      <c r="E73" s="3"/>
      <c r="F73" s="3"/>
      <c r="G73" s="3"/>
    </row>
    <row r="74" spans="1:9" ht="15.75" customHeight="1" x14ac:dyDescent="0.25">
      <c r="A74" s="1" t="s">
        <v>6</v>
      </c>
      <c r="B74" s="1"/>
      <c r="C74" s="1"/>
      <c r="D74" s="4">
        <v>2021</v>
      </c>
      <c r="E74" s="4">
        <v>2020</v>
      </c>
      <c r="F74" s="3"/>
      <c r="G74" s="3"/>
    </row>
    <row r="75" spans="1:9" ht="15.75" customHeight="1" x14ac:dyDescent="0.25">
      <c r="A75" s="3" t="s">
        <v>56</v>
      </c>
      <c r="B75" s="3"/>
      <c r="C75" s="32"/>
      <c r="D75" s="9">
        <v>7919912.2999999998</v>
      </c>
      <c r="E75" s="9">
        <v>8057712</v>
      </c>
      <c r="F75" s="27"/>
      <c r="G75" s="3"/>
    </row>
    <row r="76" spans="1:9" ht="15.75" customHeight="1" x14ac:dyDescent="0.25">
      <c r="A76" s="3" t="s">
        <v>57</v>
      </c>
      <c r="B76" s="3"/>
      <c r="C76" s="32"/>
      <c r="D76" s="9">
        <f>729690.8+700000</f>
        <v>1429690.8</v>
      </c>
      <c r="E76" s="9">
        <v>0</v>
      </c>
      <c r="F76" s="27"/>
      <c r="G76" s="3"/>
    </row>
    <row r="77" spans="1:9" ht="15.75" customHeight="1" x14ac:dyDescent="0.25">
      <c r="A77" s="3" t="s">
        <v>58</v>
      </c>
      <c r="B77" s="33"/>
      <c r="C77" s="33"/>
      <c r="D77" s="9">
        <v>611137.84</v>
      </c>
      <c r="E77" s="9">
        <v>1592989.28</v>
      </c>
      <c r="F77" s="27"/>
      <c r="G77" s="3"/>
    </row>
    <row r="78" spans="1:9" ht="15.75" customHeight="1" x14ac:dyDescent="0.25">
      <c r="A78" s="5" t="s">
        <v>59</v>
      </c>
      <c r="B78" s="34"/>
      <c r="C78" s="34"/>
      <c r="D78" s="9">
        <v>611999.56999999995</v>
      </c>
      <c r="E78" s="9">
        <v>0</v>
      </c>
      <c r="F78" s="27"/>
      <c r="G78" s="3"/>
    </row>
    <row r="79" spans="1:9" ht="15.75" customHeight="1" x14ac:dyDescent="0.25">
      <c r="A79" s="5" t="s">
        <v>60</v>
      </c>
      <c r="B79" s="34"/>
      <c r="C79" s="34"/>
      <c r="D79" s="9">
        <v>97597.31</v>
      </c>
      <c r="E79" s="9">
        <v>0</v>
      </c>
      <c r="F79" s="27"/>
      <c r="G79" s="3"/>
    </row>
    <row r="80" spans="1:9" ht="15.75" customHeight="1" x14ac:dyDescent="0.25">
      <c r="A80" s="3" t="s">
        <v>61</v>
      </c>
      <c r="B80" s="3"/>
      <c r="C80" s="32"/>
      <c r="D80" s="9">
        <v>0</v>
      </c>
      <c r="E80" s="9">
        <v>254200</v>
      </c>
      <c r="F80" s="27"/>
      <c r="G80" s="3"/>
    </row>
    <row r="81" spans="1:7" ht="15.75" customHeight="1" x14ac:dyDescent="0.25">
      <c r="A81" s="3" t="s">
        <v>62</v>
      </c>
      <c r="B81" s="3"/>
      <c r="C81" s="32"/>
      <c r="D81" s="9">
        <v>1009979.09</v>
      </c>
      <c r="E81" s="9">
        <v>685000</v>
      </c>
      <c r="F81" s="27"/>
      <c r="G81" s="3"/>
    </row>
    <row r="82" spans="1:7" ht="15.75" customHeight="1" x14ac:dyDescent="0.25">
      <c r="A82" s="3" t="s">
        <v>63</v>
      </c>
      <c r="B82" s="3"/>
      <c r="C82" s="32"/>
      <c r="D82" s="9">
        <v>180000</v>
      </c>
      <c r="E82" s="9">
        <v>0</v>
      </c>
      <c r="F82" s="27"/>
      <c r="G82" s="3"/>
    </row>
    <row r="83" spans="1:7" ht="15.75" customHeight="1" x14ac:dyDescent="0.25">
      <c r="A83" s="3" t="s">
        <v>64</v>
      </c>
      <c r="B83" s="3"/>
      <c r="C83" s="32"/>
      <c r="D83" s="9">
        <v>120176.31</v>
      </c>
      <c r="E83" s="9">
        <v>0</v>
      </c>
      <c r="F83" s="27"/>
      <c r="G83" s="3"/>
    </row>
    <row r="84" spans="1:7" ht="15.75" customHeight="1" x14ac:dyDescent="0.25">
      <c r="A84" s="3" t="s">
        <v>65</v>
      </c>
      <c r="B84" s="3"/>
      <c r="C84" s="32"/>
      <c r="D84" s="9">
        <v>38763.269999999997</v>
      </c>
      <c r="E84" s="9">
        <v>0</v>
      </c>
      <c r="F84" s="27"/>
      <c r="G84" s="3"/>
    </row>
    <row r="85" spans="1:7" ht="15.75" customHeight="1" x14ac:dyDescent="0.25">
      <c r="A85" s="3" t="s">
        <v>66</v>
      </c>
      <c r="B85" s="3"/>
      <c r="C85" s="32"/>
      <c r="D85" s="9">
        <v>0</v>
      </c>
      <c r="E85" s="9">
        <v>23771.83</v>
      </c>
      <c r="F85" s="27"/>
      <c r="G85" s="3"/>
    </row>
    <row r="86" spans="1:7" ht="15.75" customHeight="1" x14ac:dyDescent="0.25">
      <c r="A86" s="3" t="s">
        <v>67</v>
      </c>
      <c r="B86" s="3"/>
      <c r="C86" s="32"/>
      <c r="D86" s="9">
        <v>775059.36</v>
      </c>
      <c r="E86" s="9">
        <v>679162</v>
      </c>
      <c r="F86" s="27"/>
      <c r="G86" s="3"/>
    </row>
    <row r="87" spans="1:7" ht="15.75" customHeight="1" x14ac:dyDescent="0.25">
      <c r="A87" s="3"/>
      <c r="B87" s="3"/>
      <c r="C87" s="32"/>
      <c r="D87" s="10">
        <f t="shared" ref="D87:E87" si="12">SUM(D75:D86)</f>
        <v>12794315.85</v>
      </c>
      <c r="E87" s="10">
        <f t="shared" si="12"/>
        <v>11292835.109999999</v>
      </c>
      <c r="F87" s="27"/>
      <c r="G87" s="3"/>
    </row>
    <row r="88" spans="1:7" ht="15.75" customHeight="1" x14ac:dyDescent="0.25">
      <c r="A88" s="3"/>
      <c r="B88" s="3"/>
      <c r="C88" s="3"/>
      <c r="D88" s="35"/>
      <c r="E88" s="35"/>
      <c r="F88" s="3"/>
      <c r="G88" s="3"/>
    </row>
    <row r="89" spans="1:7" ht="15.75" customHeight="1" x14ac:dyDescent="0.25">
      <c r="A89" s="3"/>
      <c r="B89" s="3"/>
      <c r="C89" s="3"/>
      <c r="D89" s="35"/>
      <c r="E89" s="35"/>
      <c r="F89" s="3"/>
      <c r="G89" s="3"/>
    </row>
    <row r="90" spans="1:7" ht="15.75" customHeight="1" x14ac:dyDescent="0.25">
      <c r="A90" s="1" t="s">
        <v>68</v>
      </c>
      <c r="B90" s="3"/>
      <c r="C90" s="3"/>
      <c r="D90" s="3"/>
      <c r="E90" s="3"/>
      <c r="F90" s="3"/>
      <c r="G90" s="3"/>
    </row>
    <row r="91" spans="1:7" ht="15.75" customHeight="1" x14ac:dyDescent="0.25">
      <c r="A91" s="3" t="s">
        <v>69</v>
      </c>
      <c r="B91" s="3"/>
      <c r="C91" s="3"/>
      <c r="D91" s="3"/>
      <c r="E91" s="3"/>
      <c r="F91" s="3"/>
      <c r="G91" s="3"/>
    </row>
    <row r="92" spans="1:7" ht="15.75" customHeight="1" x14ac:dyDescent="0.25">
      <c r="A92" s="1" t="s">
        <v>6</v>
      </c>
      <c r="B92" s="1"/>
      <c r="C92" s="1"/>
      <c r="D92" s="4">
        <v>2021</v>
      </c>
      <c r="E92" s="4">
        <v>2020</v>
      </c>
      <c r="F92" s="3"/>
      <c r="G92" s="3"/>
    </row>
    <row r="93" spans="1:7" ht="15.75" customHeight="1" x14ac:dyDescent="0.25">
      <c r="A93" s="3" t="s">
        <v>70</v>
      </c>
      <c r="B93" s="3"/>
      <c r="C93" s="3"/>
      <c r="D93" s="36">
        <v>146946.80253636252</v>
      </c>
      <c r="E93" s="36">
        <v>255026.65</v>
      </c>
      <c r="F93" s="32"/>
      <c r="G93" s="27"/>
    </row>
    <row r="94" spans="1:7" ht="15.75" customHeight="1" x14ac:dyDescent="0.25">
      <c r="A94" s="3" t="s">
        <v>71</v>
      </c>
      <c r="B94" s="3"/>
      <c r="C94" s="3"/>
      <c r="D94" s="36">
        <v>367826.97955650062</v>
      </c>
      <c r="E94" s="36">
        <v>638364.91</v>
      </c>
      <c r="F94" s="32"/>
      <c r="G94" s="27"/>
    </row>
    <row r="95" spans="1:7" ht="15.75" customHeight="1" x14ac:dyDescent="0.25">
      <c r="A95" s="3" t="s">
        <v>72</v>
      </c>
      <c r="B95" s="3"/>
      <c r="C95" s="3"/>
      <c r="D95" s="36">
        <v>1626.3640171214865</v>
      </c>
      <c r="E95" s="36">
        <v>2822.56</v>
      </c>
      <c r="F95" s="32"/>
      <c r="G95" s="27"/>
    </row>
    <row r="96" spans="1:7" ht="15.75" customHeight="1" x14ac:dyDescent="0.25">
      <c r="A96" s="3" t="s">
        <v>73</v>
      </c>
      <c r="B96" s="3"/>
      <c r="C96" s="3"/>
      <c r="D96" s="36">
        <v>13322.591188663038</v>
      </c>
      <c r="E96" s="36">
        <v>23121.4</v>
      </c>
      <c r="F96" s="32"/>
      <c r="G96" s="27"/>
    </row>
    <row r="97" spans="1:9" ht="24.75" customHeight="1" x14ac:dyDescent="0.25">
      <c r="A97" s="43" t="s">
        <v>74</v>
      </c>
      <c r="B97" s="42"/>
      <c r="C97" s="42"/>
      <c r="D97" s="36">
        <v>143497.52632249525</v>
      </c>
      <c r="E97" s="36">
        <v>249040.42</v>
      </c>
      <c r="F97" s="32"/>
      <c r="G97" s="27"/>
    </row>
    <row r="98" spans="1:9" ht="32.25" customHeight="1" x14ac:dyDescent="0.25">
      <c r="A98" s="43" t="s">
        <v>75</v>
      </c>
      <c r="B98" s="42"/>
      <c r="C98" s="42"/>
      <c r="D98" s="36">
        <v>246614.34985544905</v>
      </c>
      <c r="E98" s="36">
        <v>428000</v>
      </c>
      <c r="F98" s="32"/>
      <c r="G98" s="27"/>
    </row>
    <row r="99" spans="1:9" ht="32.25" customHeight="1" x14ac:dyDescent="0.25">
      <c r="A99" s="43" t="s">
        <v>76</v>
      </c>
      <c r="B99" s="42"/>
      <c r="C99" s="42"/>
      <c r="D99" s="36">
        <v>121485.47275465795</v>
      </c>
      <c r="E99" s="36">
        <v>210838.43</v>
      </c>
      <c r="F99" s="32"/>
      <c r="G99" s="27"/>
    </row>
    <row r="100" spans="1:9" ht="30" customHeight="1" x14ac:dyDescent="0.25">
      <c r="A100" s="43" t="s">
        <v>77</v>
      </c>
      <c r="B100" s="42"/>
      <c r="C100" s="42"/>
      <c r="D100" s="36">
        <v>40795.084041508861</v>
      </c>
      <c r="E100" s="36">
        <v>70800</v>
      </c>
      <c r="F100" s="32"/>
      <c r="G100" s="27"/>
    </row>
    <row r="101" spans="1:9" ht="15.75" customHeight="1" x14ac:dyDescent="0.25">
      <c r="A101" s="3" t="s">
        <v>78</v>
      </c>
      <c r="B101" s="3"/>
      <c r="C101" s="3"/>
      <c r="D101" s="36">
        <v>1052069.2797272413</v>
      </c>
      <c r="E101" s="36">
        <v>1825869.63</v>
      </c>
      <c r="F101" s="32"/>
      <c r="G101" s="27"/>
    </row>
    <row r="102" spans="1:9" ht="15.75" customHeight="1" x14ac:dyDescent="0.25">
      <c r="A102" s="3"/>
      <c r="B102" s="3"/>
      <c r="C102" s="3"/>
      <c r="D102" s="37">
        <f t="shared" ref="D102:E102" si="13">SUM(D93:D101)</f>
        <v>2134184.4500000002</v>
      </c>
      <c r="E102" s="37">
        <f t="shared" si="13"/>
        <v>3703884</v>
      </c>
      <c r="F102" s="32"/>
      <c r="G102" s="3"/>
    </row>
    <row r="103" spans="1:9" ht="15.75" customHeight="1" x14ac:dyDescent="0.25">
      <c r="A103" s="3"/>
      <c r="B103" s="3"/>
      <c r="C103" s="3"/>
      <c r="D103" s="36"/>
      <c r="E103" s="36"/>
      <c r="F103" s="3"/>
      <c r="G103" s="3"/>
    </row>
    <row r="104" spans="1:9" ht="15.75" customHeight="1" x14ac:dyDescent="0.25">
      <c r="A104" s="3"/>
      <c r="B104" s="3"/>
      <c r="C104" s="3"/>
      <c r="D104" s="38"/>
      <c r="E104" s="38"/>
      <c r="F104" s="3"/>
      <c r="G104" s="3"/>
    </row>
    <row r="105" spans="1:9" ht="15.75" customHeight="1" x14ac:dyDescent="0.25">
      <c r="A105" s="1" t="s">
        <v>79</v>
      </c>
      <c r="B105" s="3"/>
      <c r="C105" s="3"/>
      <c r="D105" s="39"/>
      <c r="E105" s="39"/>
      <c r="F105" s="3"/>
      <c r="G105" s="3"/>
    </row>
    <row r="106" spans="1:9" ht="15.75" customHeight="1" x14ac:dyDescent="0.25">
      <c r="A106" s="3" t="s">
        <v>80</v>
      </c>
      <c r="B106" s="3"/>
      <c r="C106" s="3"/>
      <c r="D106" s="39"/>
      <c r="E106" s="39"/>
      <c r="F106" s="3"/>
      <c r="G106" s="3"/>
    </row>
    <row r="107" spans="1:9" ht="15.75" customHeight="1" x14ac:dyDescent="0.25">
      <c r="A107" s="3" t="s">
        <v>81</v>
      </c>
      <c r="B107" s="3"/>
      <c r="C107" s="3"/>
      <c r="D107" s="39"/>
      <c r="E107" s="39"/>
      <c r="F107" s="3"/>
      <c r="G107" s="3"/>
    </row>
    <row r="108" spans="1:9" ht="15.75" customHeight="1" x14ac:dyDescent="0.25">
      <c r="A108" s="3" t="s">
        <v>82</v>
      </c>
      <c r="B108" s="3"/>
      <c r="C108" s="3"/>
      <c r="D108" s="39"/>
      <c r="E108" s="39"/>
      <c r="F108" s="3"/>
      <c r="G108" s="3"/>
    </row>
    <row r="109" spans="1:9" ht="15.75" customHeight="1" x14ac:dyDescent="0.25">
      <c r="A109" s="3" t="s">
        <v>83</v>
      </c>
      <c r="B109" s="3"/>
      <c r="C109" s="3"/>
      <c r="D109" s="39"/>
      <c r="E109" s="39"/>
      <c r="F109" s="3"/>
      <c r="G109" s="3"/>
    </row>
    <row r="110" spans="1:9" ht="15.75" customHeight="1" x14ac:dyDescent="0.25">
      <c r="A110" s="1" t="s">
        <v>6</v>
      </c>
      <c r="B110" s="1"/>
      <c r="C110" s="1"/>
      <c r="D110" s="4">
        <v>2021</v>
      </c>
      <c r="E110" s="4">
        <v>2020</v>
      </c>
      <c r="F110" s="3"/>
      <c r="G110" s="3"/>
    </row>
    <row r="111" spans="1:9" ht="15.75" customHeight="1" x14ac:dyDescent="0.25">
      <c r="A111" s="3" t="s">
        <v>84</v>
      </c>
      <c r="B111" s="3"/>
      <c r="C111" s="3">
        <v>1</v>
      </c>
      <c r="D111" s="36">
        <v>0</v>
      </c>
      <c r="E111" s="36">
        <v>0</v>
      </c>
      <c r="F111" s="48"/>
      <c r="G111" s="42"/>
      <c r="H111" s="42"/>
      <c r="I111" s="42"/>
    </row>
    <row r="112" spans="1:9" ht="15.75" customHeight="1" x14ac:dyDescent="0.25">
      <c r="A112" s="3" t="s">
        <v>85</v>
      </c>
      <c r="B112" s="3"/>
      <c r="C112" s="3">
        <v>1</v>
      </c>
      <c r="D112" s="36">
        <v>0</v>
      </c>
      <c r="E112" s="36">
        <v>0</v>
      </c>
      <c r="F112" s="48"/>
      <c r="G112" s="42"/>
      <c r="H112" s="42"/>
      <c r="I112" s="42"/>
    </row>
    <row r="113" spans="1:9" ht="15.75" customHeight="1" x14ac:dyDescent="0.25">
      <c r="A113" s="3" t="s">
        <v>86</v>
      </c>
      <c r="B113" s="3"/>
      <c r="C113" s="3">
        <v>1</v>
      </c>
      <c r="D113" s="36">
        <v>0</v>
      </c>
      <c r="E113" s="36">
        <v>0</v>
      </c>
      <c r="F113" s="48"/>
      <c r="G113" s="42"/>
      <c r="H113" s="42"/>
      <c r="I113" s="42"/>
    </row>
    <row r="114" spans="1:9" ht="15.75" customHeight="1" x14ac:dyDescent="0.25">
      <c r="A114" s="3" t="s">
        <v>87</v>
      </c>
      <c r="B114" s="3"/>
      <c r="C114" s="3"/>
      <c r="D114" s="36">
        <v>54048.25</v>
      </c>
      <c r="E114" s="36">
        <v>21195.4</v>
      </c>
      <c r="F114" s="40"/>
      <c r="G114" s="27"/>
    </row>
    <row r="115" spans="1:9" ht="15.75" customHeight="1" x14ac:dyDescent="0.25">
      <c r="A115" s="3" t="s">
        <v>88</v>
      </c>
      <c r="B115" s="3"/>
      <c r="C115" s="3"/>
      <c r="D115" s="36">
        <v>691817.6</v>
      </c>
      <c r="E115" s="36">
        <v>271301.12</v>
      </c>
      <c r="F115" s="40"/>
      <c r="G115" s="27"/>
    </row>
    <row r="116" spans="1:9" ht="15.75" customHeight="1" x14ac:dyDescent="0.25">
      <c r="A116" s="3" t="s">
        <v>89</v>
      </c>
      <c r="B116" s="3"/>
      <c r="C116" s="3"/>
      <c r="D116" s="36">
        <v>335099.15000000002</v>
      </c>
      <c r="E116" s="36">
        <v>131411.48000000001</v>
      </c>
      <c r="F116" s="40"/>
      <c r="G116" s="27"/>
    </row>
    <row r="117" spans="1:9" ht="15.75" customHeight="1" x14ac:dyDescent="0.25">
      <c r="A117" s="3"/>
      <c r="B117" s="3"/>
      <c r="C117" s="3"/>
      <c r="D117" s="41">
        <f t="shared" ref="D117:E117" si="14">SUM(D111:D116)</f>
        <v>1080965</v>
      </c>
      <c r="E117" s="41">
        <f t="shared" si="14"/>
        <v>423908</v>
      </c>
      <c r="F117" s="3"/>
      <c r="G117" s="3"/>
    </row>
    <row r="118" spans="1:9" ht="15.75" customHeight="1" x14ac:dyDescent="0.25">
      <c r="A118" s="3" t="s">
        <v>90</v>
      </c>
      <c r="B118" s="3"/>
      <c r="C118" s="3"/>
      <c r="D118" s="35"/>
      <c r="E118" s="27"/>
      <c r="F118" s="3"/>
      <c r="G118" s="3"/>
    </row>
    <row r="119" spans="1:9" ht="15.75" customHeight="1" x14ac:dyDescent="0.25">
      <c r="A119" s="3" t="s">
        <v>91</v>
      </c>
      <c r="B119" s="3"/>
      <c r="C119" s="3"/>
      <c r="D119" s="3"/>
      <c r="E119" s="27"/>
      <c r="F119" s="3"/>
      <c r="G119" s="3"/>
    </row>
    <row r="120" spans="1:9" ht="15.75" customHeight="1" x14ac:dyDescent="0.25">
      <c r="A120" s="3"/>
      <c r="B120" s="3"/>
      <c r="C120" s="3"/>
      <c r="D120" s="3"/>
      <c r="E120" s="3"/>
      <c r="F120" s="3"/>
      <c r="G120" s="3"/>
    </row>
    <row r="121" spans="1:9" ht="15.75" customHeight="1" x14ac:dyDescent="0.25">
      <c r="A121" s="3"/>
      <c r="B121" s="3"/>
      <c r="C121" s="3"/>
      <c r="D121" s="3"/>
      <c r="E121" s="3"/>
      <c r="F121" s="3"/>
      <c r="G121" s="3"/>
    </row>
    <row r="122" spans="1:9" ht="15.75" customHeight="1" x14ac:dyDescent="0.25">
      <c r="A122" s="1" t="s">
        <v>92</v>
      </c>
      <c r="B122" s="3"/>
      <c r="C122" s="3"/>
      <c r="D122" s="3"/>
      <c r="E122" s="3"/>
      <c r="F122" s="3"/>
      <c r="G122" s="3"/>
    </row>
    <row r="123" spans="1:9" ht="15.75" customHeight="1" x14ac:dyDescent="0.25">
      <c r="A123" s="3" t="s">
        <v>93</v>
      </c>
      <c r="B123" s="3"/>
      <c r="C123" s="3"/>
      <c r="D123" s="3"/>
      <c r="E123" s="3"/>
      <c r="F123" s="3"/>
      <c r="G123" s="3"/>
    </row>
    <row r="124" spans="1:9" ht="15.75" customHeight="1" x14ac:dyDescent="0.25">
      <c r="A124" s="1" t="s">
        <v>6</v>
      </c>
      <c r="B124" s="1"/>
      <c r="C124" s="1"/>
      <c r="D124" s="4">
        <v>2021</v>
      </c>
      <c r="E124" s="4">
        <v>2020</v>
      </c>
      <c r="F124" s="3"/>
      <c r="G124" s="3"/>
    </row>
    <row r="125" spans="1:9" ht="15.75" customHeight="1" x14ac:dyDescent="0.25">
      <c r="A125" s="3" t="s">
        <v>94</v>
      </c>
      <c r="B125" s="3"/>
      <c r="C125" s="3"/>
      <c r="D125" s="9">
        <v>3335732.76</v>
      </c>
      <c r="E125" s="9">
        <v>6751071</v>
      </c>
    </row>
    <row r="126" spans="1:9" ht="15.75" customHeight="1" x14ac:dyDescent="0.25">
      <c r="A126" s="3"/>
      <c r="B126" s="3"/>
      <c r="C126" s="3"/>
      <c r="D126" s="9"/>
      <c r="E126" s="9"/>
      <c r="F126" s="48"/>
      <c r="G126" s="42"/>
      <c r="H126" s="42"/>
      <c r="I126" s="42"/>
    </row>
    <row r="127" spans="1:9" ht="15.75" customHeight="1" x14ac:dyDescent="0.25">
      <c r="A127" s="3" t="s">
        <v>34</v>
      </c>
      <c r="B127" s="3"/>
      <c r="C127" s="3"/>
      <c r="D127" s="10">
        <f t="shared" ref="D127:E127" si="15">SUM(D125:D126)</f>
        <v>3335732.76</v>
      </c>
      <c r="E127" s="10">
        <f t="shared" si="15"/>
        <v>6751071</v>
      </c>
      <c r="F127" s="3"/>
      <c r="G127" s="3"/>
    </row>
    <row r="128" spans="1:9" ht="15.75" customHeight="1" x14ac:dyDescent="0.25">
      <c r="A128" s="3"/>
      <c r="B128" s="3"/>
      <c r="C128" s="3"/>
      <c r="D128" s="3"/>
      <c r="E128" s="3"/>
      <c r="F128" s="3"/>
      <c r="G128" s="3"/>
    </row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A100:C100"/>
    <mergeCell ref="F111:I111"/>
    <mergeCell ref="F112:I112"/>
    <mergeCell ref="F113:I113"/>
    <mergeCell ref="F126:I126"/>
    <mergeCell ref="A98:C98"/>
    <mergeCell ref="A99:C99"/>
    <mergeCell ref="F3:H3"/>
    <mergeCell ref="A16:G16"/>
    <mergeCell ref="F43:I43"/>
    <mergeCell ref="F70:I70"/>
    <mergeCell ref="A97:C97"/>
  </mergeCells>
  <pageMargins left="0.39370078740157483" right="0.39370078740157483" top="0.59055118110236227" bottom="0.59055118110236227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 7 AL 19</vt:lpstr>
      <vt:lpstr>'NOTAS 7 AL 19'!OLE_LINK1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Acceso Informacion</cp:lastModifiedBy>
  <dcterms:created xsi:type="dcterms:W3CDTF">2022-02-04T21:02:45Z</dcterms:created>
  <dcterms:modified xsi:type="dcterms:W3CDTF">2022-02-08T16:57:59Z</dcterms:modified>
</cp:coreProperties>
</file>